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ThisWorkbook"/>
  <bookViews>
    <workbookView xWindow="-105" yWindow="-105" windowWidth="12120" windowHeight="9120" tabRatio="730"/>
  </bookViews>
  <sheets>
    <sheet name="12" sheetId="10" r:id="rId1"/>
    <sheet name="SL" sheetId="12" r:id="rId2"/>
    <sheet name="CD" sheetId="11" r:id="rId3"/>
    <sheet name="Mesas" sheetId="16" r:id="rId4"/>
  </sheets>
  <externalReferences>
    <externalReference r:id="rId5"/>
  </externalReferences>
  <definedNames>
    <definedName name="_xlnm._FilterDatabase" localSheetId="1" hidden="1">SL!$Z$1:$AG$93</definedName>
    <definedName name="_xlnm.Print_Area" localSheetId="0">'12'!$B$1:$Z$180</definedName>
    <definedName name="_xlnm.Print_Area" localSheetId="3">Mesas!$A$1:$B$108</definedName>
    <definedName name="_xlnm.Print_Area" localSheetId="1">SL!$B$2:$X$528</definedName>
    <definedName name="Print_Area_MI" localSheetId="3">#REF!</definedName>
    <definedName name="Print_Area_MI" localSheetId="1">[1]CL!#REF!</definedName>
    <definedName name="Print_Area_MI">#REF!</definedName>
    <definedName name="_xlnm.Print_Titles" localSheetId="0">'12'!$27:$30</definedName>
    <definedName name="_xlnm.Print_Titles" localSheetId="3">Mesas!#REF!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0"/>
  <c r="BE24"/>
  <c r="J41" s="1"/>
  <c r="B7"/>
  <c r="B8" s="1"/>
  <c r="BE23"/>
  <c r="B122" s="1"/>
  <c r="B138" s="1"/>
  <c r="B162" s="1"/>
  <c r="B178" s="1"/>
  <c r="BE17"/>
  <c r="B116" s="1"/>
  <c r="B132" s="1"/>
  <c r="B156" s="1"/>
  <c r="B172" s="1"/>
  <c r="K26" i="16"/>
  <c r="K25"/>
  <c r="K24"/>
  <c r="K23"/>
  <c r="K22"/>
  <c r="K21"/>
  <c r="K20"/>
  <c r="K19"/>
  <c r="K18"/>
  <c r="K17"/>
  <c r="K16"/>
  <c r="K15"/>
  <c r="J26"/>
  <c r="I26"/>
  <c r="H26"/>
  <c r="G26"/>
  <c r="F26"/>
  <c r="E26"/>
  <c r="D26"/>
  <c r="C26"/>
  <c r="B26"/>
  <c r="A26"/>
  <c r="J25"/>
  <c r="I25"/>
  <c r="H25"/>
  <c r="G25"/>
  <c r="F25"/>
  <c r="E25"/>
  <c r="D25"/>
  <c r="C25"/>
  <c r="B25"/>
  <c r="A25"/>
  <c r="J24"/>
  <c r="I24"/>
  <c r="H24"/>
  <c r="G24"/>
  <c r="F24"/>
  <c r="E24"/>
  <c r="D24"/>
  <c r="C24"/>
  <c r="B24"/>
  <c r="A24"/>
  <c r="J23"/>
  <c r="I23"/>
  <c r="H23"/>
  <c r="G23"/>
  <c r="F23"/>
  <c r="E23"/>
  <c r="D23"/>
  <c r="C23"/>
  <c r="B23"/>
  <c r="A23"/>
  <c r="J22"/>
  <c r="I22"/>
  <c r="H22"/>
  <c r="G22"/>
  <c r="F22"/>
  <c r="E22"/>
  <c r="D22"/>
  <c r="C22"/>
  <c r="B22"/>
  <c r="A22"/>
  <c r="J21"/>
  <c r="I21"/>
  <c r="H21"/>
  <c r="G21"/>
  <c r="F21"/>
  <c r="E21"/>
  <c r="D21"/>
  <c r="C21"/>
  <c r="B21"/>
  <c r="A21"/>
  <c r="J20"/>
  <c r="I20"/>
  <c r="H20"/>
  <c r="G20"/>
  <c r="F20"/>
  <c r="E20"/>
  <c r="D20"/>
  <c r="C20"/>
  <c r="B20"/>
  <c r="A20"/>
  <c r="J19"/>
  <c r="I19"/>
  <c r="H19"/>
  <c r="G19"/>
  <c r="F19"/>
  <c r="E19"/>
  <c r="D19"/>
  <c r="C19"/>
  <c r="B19"/>
  <c r="A19"/>
  <c r="J18"/>
  <c r="I18"/>
  <c r="H18"/>
  <c r="G18"/>
  <c r="F18"/>
  <c r="E18"/>
  <c r="D18"/>
  <c r="C18"/>
  <c r="B18"/>
  <c r="A18"/>
  <c r="J17"/>
  <c r="I17"/>
  <c r="H17"/>
  <c r="G17"/>
  <c r="F17"/>
  <c r="E17"/>
  <c r="D17"/>
  <c r="C17"/>
  <c r="B17"/>
  <c r="A17"/>
  <c r="J16"/>
  <c r="I16"/>
  <c r="H16"/>
  <c r="G16"/>
  <c r="F16"/>
  <c r="E16"/>
  <c r="D16"/>
  <c r="C16"/>
  <c r="B16"/>
  <c r="A16"/>
  <c r="J15"/>
  <c r="I15"/>
  <c r="H15"/>
  <c r="G15"/>
  <c r="F15"/>
  <c r="E15"/>
  <c r="D15"/>
  <c r="C15"/>
  <c r="B15"/>
  <c r="A15"/>
  <c r="R13"/>
  <c r="Q13"/>
  <c r="P13"/>
  <c r="O13"/>
  <c r="N13"/>
  <c r="M13"/>
  <c r="R12"/>
  <c r="Q12"/>
  <c r="P12"/>
  <c r="O12"/>
  <c r="N12"/>
  <c r="M12"/>
  <c r="R11"/>
  <c r="Q11"/>
  <c r="P11"/>
  <c r="O11"/>
  <c r="N11"/>
  <c r="M11"/>
  <c r="R10"/>
  <c r="Q10"/>
  <c r="P10"/>
  <c r="O10"/>
  <c r="N10"/>
  <c r="M10"/>
  <c r="R9"/>
  <c r="Q9"/>
  <c r="P9"/>
  <c r="O9"/>
  <c r="N9"/>
  <c r="M9"/>
  <c r="R8"/>
  <c r="Q8"/>
  <c r="P8"/>
  <c r="O8"/>
  <c r="N8"/>
  <c r="M8"/>
  <c r="R7"/>
  <c r="Q7"/>
  <c r="P7"/>
  <c r="O7"/>
  <c r="N7"/>
  <c r="M7"/>
  <c r="R6"/>
  <c r="Q6"/>
  <c r="P6"/>
  <c r="O6"/>
  <c r="N6"/>
  <c r="M6"/>
  <c r="R5"/>
  <c r="Q5"/>
  <c r="P5"/>
  <c r="O5"/>
  <c r="N5"/>
  <c r="M5"/>
  <c r="R4"/>
  <c r="Q4"/>
  <c r="P4"/>
  <c r="O4"/>
  <c r="N4"/>
  <c r="M4"/>
  <c r="R3"/>
  <c r="Q3"/>
  <c r="P3"/>
  <c r="O3"/>
  <c r="N3"/>
  <c r="M3"/>
  <c r="R2"/>
  <c r="Q2"/>
  <c r="P2"/>
  <c r="O2"/>
  <c r="N2"/>
  <c r="M2"/>
  <c r="O518" i="12"/>
  <c r="C518"/>
  <c r="O502"/>
  <c r="C502"/>
  <c r="O486"/>
  <c r="C486"/>
  <c r="O470"/>
  <c r="C470"/>
  <c r="O454"/>
  <c r="C454"/>
  <c r="O438"/>
  <c r="C438"/>
  <c r="O422"/>
  <c r="C422"/>
  <c r="O406"/>
  <c r="C406"/>
  <c r="O390"/>
  <c r="C390"/>
  <c r="O374"/>
  <c r="C374"/>
  <c r="O358"/>
  <c r="C358"/>
  <c r="O342"/>
  <c r="C342"/>
  <c r="O326"/>
  <c r="C326"/>
  <c r="O310"/>
  <c r="C310"/>
  <c r="O294"/>
  <c r="C294"/>
  <c r="O278"/>
  <c r="C278"/>
  <c r="O262"/>
  <c r="C262"/>
  <c r="O246"/>
  <c r="C246"/>
  <c r="O230"/>
  <c r="C230"/>
  <c r="O214"/>
  <c r="C214"/>
  <c r="O198"/>
  <c r="C198"/>
  <c r="O182"/>
  <c r="C182"/>
  <c r="O166"/>
  <c r="C166"/>
  <c r="O150"/>
  <c r="C150"/>
  <c r="O134"/>
  <c r="C134"/>
  <c r="O118"/>
  <c r="C118"/>
  <c r="O102"/>
  <c r="C102"/>
  <c r="O86"/>
  <c r="C86"/>
  <c r="O70"/>
  <c r="C70"/>
  <c r="O54"/>
  <c r="C54"/>
  <c r="O42"/>
  <c r="O38"/>
  <c r="C42"/>
  <c r="C38"/>
  <c r="O26"/>
  <c r="O22"/>
  <c r="C26"/>
  <c r="C22"/>
  <c r="O10"/>
  <c r="O6"/>
  <c r="C10"/>
  <c r="C6"/>
  <c r="J180" i="10"/>
  <c r="J179"/>
  <c r="J178"/>
  <c r="J177"/>
  <c r="J176"/>
  <c r="J175"/>
  <c r="J174"/>
  <c r="J173"/>
  <c r="J172"/>
  <c r="J171"/>
  <c r="J170"/>
  <c r="J169"/>
  <c r="J164"/>
  <c r="J163"/>
  <c r="J162"/>
  <c r="J161"/>
  <c r="J160"/>
  <c r="J159"/>
  <c r="J158"/>
  <c r="J157"/>
  <c r="J156"/>
  <c r="J155"/>
  <c r="J154"/>
  <c r="J153"/>
  <c r="J140"/>
  <c r="J139"/>
  <c r="J138"/>
  <c r="J137"/>
  <c r="J136"/>
  <c r="J135"/>
  <c r="J134"/>
  <c r="J133"/>
  <c r="J132"/>
  <c r="J131"/>
  <c r="J130"/>
  <c r="J129"/>
  <c r="J124"/>
  <c r="J123"/>
  <c r="J122"/>
  <c r="J121"/>
  <c r="J120"/>
  <c r="J119"/>
  <c r="J118"/>
  <c r="J117"/>
  <c r="J116"/>
  <c r="J115"/>
  <c r="J114"/>
  <c r="J113"/>
  <c r="BE20"/>
  <c r="D40" s="1"/>
  <c r="BE14"/>
  <c r="D37" s="1"/>
  <c r="BE15"/>
  <c r="B114" s="1"/>
  <c r="B130" s="1"/>
  <c r="B154" s="1"/>
  <c r="B170" s="1"/>
  <c r="CC15"/>
  <c r="CC16" s="1"/>
  <c r="CC17" s="1"/>
  <c r="CC18" s="1"/>
  <c r="CC19" s="1"/>
  <c r="CC20" s="1"/>
  <c r="CC21" s="1"/>
  <c r="CC22" s="1"/>
  <c r="CC23" s="1"/>
  <c r="CC24" s="1"/>
  <c r="CC25" s="1"/>
  <c r="B27"/>
  <c r="B29"/>
  <c r="Z29"/>
  <c r="P34"/>
  <c r="AQ34" s="1"/>
  <c r="AC34"/>
  <c r="AD34"/>
  <c r="AP34"/>
  <c r="AD37"/>
  <c r="AE37"/>
  <c r="AF37"/>
  <c r="AG37"/>
  <c r="AH37"/>
  <c r="AI37"/>
  <c r="AJ37"/>
  <c r="AK37"/>
  <c r="AL37"/>
  <c r="AM37"/>
  <c r="AQ37"/>
  <c r="AR37"/>
  <c r="AS37"/>
  <c r="AT37"/>
  <c r="AU37"/>
  <c r="AV37"/>
  <c r="AW37"/>
  <c r="AX37"/>
  <c r="AY37"/>
  <c r="AZ37"/>
  <c r="AD38"/>
  <c r="AE38"/>
  <c r="AF38"/>
  <c r="AG38"/>
  <c r="AH38"/>
  <c r="AI38"/>
  <c r="AJ38"/>
  <c r="AK38"/>
  <c r="AL38"/>
  <c r="AM38"/>
  <c r="AQ38"/>
  <c r="AR38"/>
  <c r="AS38"/>
  <c r="AT38"/>
  <c r="AU38"/>
  <c r="AV38"/>
  <c r="AW38"/>
  <c r="AX38"/>
  <c r="AY38"/>
  <c r="AZ38"/>
  <c r="AD39"/>
  <c r="AE39"/>
  <c r="AF39"/>
  <c r="AG39"/>
  <c r="AH39"/>
  <c r="AI39"/>
  <c r="AJ39"/>
  <c r="AK39"/>
  <c r="AL39"/>
  <c r="AM39"/>
  <c r="AQ39"/>
  <c r="AR39"/>
  <c r="AS39"/>
  <c r="AT39"/>
  <c r="AU39"/>
  <c r="AV39"/>
  <c r="AW39"/>
  <c r="AX39"/>
  <c r="AY39"/>
  <c r="AZ39"/>
  <c r="AD40"/>
  <c r="AE40"/>
  <c r="AF40"/>
  <c r="AG40"/>
  <c r="AH40"/>
  <c r="AI40"/>
  <c r="AJ40"/>
  <c r="AK40"/>
  <c r="AL40"/>
  <c r="AM40"/>
  <c r="AQ40"/>
  <c r="AR40"/>
  <c r="AS40"/>
  <c r="AT40"/>
  <c r="AU40"/>
  <c r="AV40"/>
  <c r="AW40"/>
  <c r="AX40"/>
  <c r="AY40"/>
  <c r="AZ40"/>
  <c r="AD41"/>
  <c r="AE41"/>
  <c r="AF41"/>
  <c r="AG41"/>
  <c r="AH41"/>
  <c r="AI41"/>
  <c r="AJ41"/>
  <c r="AK41"/>
  <c r="AL41"/>
  <c r="AM41"/>
  <c r="AQ41"/>
  <c r="AR41"/>
  <c r="AS41"/>
  <c r="AT41"/>
  <c r="AU41"/>
  <c r="AV41"/>
  <c r="AW41"/>
  <c r="AX41"/>
  <c r="AY41"/>
  <c r="AZ41"/>
  <c r="AD42"/>
  <c r="AE42"/>
  <c r="AF42"/>
  <c r="AG42"/>
  <c r="AH42"/>
  <c r="AI42"/>
  <c r="AJ42"/>
  <c r="AK42"/>
  <c r="AL42"/>
  <c r="AM42"/>
  <c r="AQ42"/>
  <c r="AR42"/>
  <c r="AS42"/>
  <c r="AT42"/>
  <c r="AU42"/>
  <c r="AV42"/>
  <c r="AW42"/>
  <c r="AX42"/>
  <c r="AY42"/>
  <c r="AZ42"/>
  <c r="C44"/>
  <c r="C54" s="1"/>
  <c r="AC44"/>
  <c r="AP44"/>
  <c r="AD47"/>
  <c r="AE47"/>
  <c r="AF47"/>
  <c r="AG47"/>
  <c r="AH47"/>
  <c r="AI47"/>
  <c r="AJ47"/>
  <c r="AK47"/>
  <c r="AL47"/>
  <c r="AM47"/>
  <c r="AQ47"/>
  <c r="AR47"/>
  <c r="AS47"/>
  <c r="AT47"/>
  <c r="AU47"/>
  <c r="AV47"/>
  <c r="AW47"/>
  <c r="AX47"/>
  <c r="AY47"/>
  <c r="AZ47"/>
  <c r="AD48"/>
  <c r="AE48"/>
  <c r="AF48"/>
  <c r="AG48"/>
  <c r="AH48"/>
  <c r="AI48"/>
  <c r="AJ48"/>
  <c r="AK48"/>
  <c r="AL48"/>
  <c r="AM48"/>
  <c r="AQ48"/>
  <c r="AR48"/>
  <c r="AS48"/>
  <c r="AT48"/>
  <c r="AU48"/>
  <c r="AV48"/>
  <c r="AW48"/>
  <c r="AX48"/>
  <c r="AY48"/>
  <c r="AZ48"/>
  <c r="AD49"/>
  <c r="AE49"/>
  <c r="AF49"/>
  <c r="AG49"/>
  <c r="AH49"/>
  <c r="AI49"/>
  <c r="AJ49"/>
  <c r="AK49"/>
  <c r="AL49"/>
  <c r="AM49"/>
  <c r="AQ49"/>
  <c r="AR49"/>
  <c r="AS49"/>
  <c r="AT49"/>
  <c r="AU49"/>
  <c r="AV49"/>
  <c r="AW49"/>
  <c r="AX49"/>
  <c r="AY49"/>
  <c r="AZ49"/>
  <c r="AD50"/>
  <c r="AE50"/>
  <c r="AF50"/>
  <c r="AG50"/>
  <c r="AH50"/>
  <c r="AI50"/>
  <c r="AJ50"/>
  <c r="AK50"/>
  <c r="AL50"/>
  <c r="AM50"/>
  <c r="AQ50"/>
  <c r="AR50"/>
  <c r="AS50"/>
  <c r="AT50"/>
  <c r="AU50"/>
  <c r="AV50"/>
  <c r="AW50"/>
  <c r="AX50"/>
  <c r="AY50"/>
  <c r="AZ50"/>
  <c r="AD51"/>
  <c r="AE51"/>
  <c r="AF51"/>
  <c r="AG51"/>
  <c r="AH51"/>
  <c r="AI51"/>
  <c r="AJ51"/>
  <c r="AK51"/>
  <c r="AL51"/>
  <c r="AM51"/>
  <c r="AQ51"/>
  <c r="AR51"/>
  <c r="AS51"/>
  <c r="AT51"/>
  <c r="AU51"/>
  <c r="AV51"/>
  <c r="AW51"/>
  <c r="AX51"/>
  <c r="AY51"/>
  <c r="AZ51"/>
  <c r="AD52"/>
  <c r="AE52"/>
  <c r="AF52"/>
  <c r="AG52"/>
  <c r="AH52"/>
  <c r="AI52"/>
  <c r="AJ52"/>
  <c r="AK52"/>
  <c r="AL52"/>
  <c r="AM52"/>
  <c r="AQ52"/>
  <c r="AR52"/>
  <c r="AS52"/>
  <c r="AT52"/>
  <c r="AU52"/>
  <c r="AV52"/>
  <c r="AW52"/>
  <c r="AX52"/>
  <c r="AY52"/>
  <c r="AZ52"/>
  <c r="AC54"/>
  <c r="AP54"/>
  <c r="AD57"/>
  <c r="AE57"/>
  <c r="AF57"/>
  <c r="AG57"/>
  <c r="AH57"/>
  <c r="AI57"/>
  <c r="AJ57"/>
  <c r="AK57"/>
  <c r="AL57"/>
  <c r="AM57"/>
  <c r="AQ57"/>
  <c r="AR57"/>
  <c r="AS57"/>
  <c r="AT57"/>
  <c r="AU57"/>
  <c r="AV57"/>
  <c r="AW57"/>
  <c r="AX57"/>
  <c r="AY57"/>
  <c r="AZ57"/>
  <c r="AD58"/>
  <c r="AE58"/>
  <c r="AF58"/>
  <c r="AG58"/>
  <c r="AH58"/>
  <c r="AI58"/>
  <c r="AJ58"/>
  <c r="AK58"/>
  <c r="AL58"/>
  <c r="AM58"/>
  <c r="AQ58"/>
  <c r="AR58"/>
  <c r="AS58"/>
  <c r="AT58"/>
  <c r="AU58"/>
  <c r="AV58"/>
  <c r="AW58"/>
  <c r="AX58"/>
  <c r="AY58"/>
  <c r="AZ58"/>
  <c r="AD59"/>
  <c r="AE59"/>
  <c r="AF59"/>
  <c r="AG59"/>
  <c r="AH59"/>
  <c r="AI59"/>
  <c r="AJ59"/>
  <c r="AK59"/>
  <c r="AL59"/>
  <c r="AM59"/>
  <c r="AQ59"/>
  <c r="AR59"/>
  <c r="AS59"/>
  <c r="AT59"/>
  <c r="AU59"/>
  <c r="AV59"/>
  <c r="AW59"/>
  <c r="AX59"/>
  <c r="AY59"/>
  <c r="AZ59"/>
  <c r="AD60"/>
  <c r="AE60"/>
  <c r="AF60"/>
  <c r="AG60"/>
  <c r="AH60"/>
  <c r="AI60"/>
  <c r="AJ60"/>
  <c r="AK60"/>
  <c r="AL60"/>
  <c r="AM60"/>
  <c r="AQ60"/>
  <c r="AR60"/>
  <c r="AS60"/>
  <c r="AT60"/>
  <c r="AU60"/>
  <c r="AV60"/>
  <c r="AW60"/>
  <c r="AX60"/>
  <c r="AY60"/>
  <c r="AZ60"/>
  <c r="AD61"/>
  <c r="AE61"/>
  <c r="AF61"/>
  <c r="AG61"/>
  <c r="AH61"/>
  <c r="AI61"/>
  <c r="AJ61"/>
  <c r="AK61"/>
  <c r="AL61"/>
  <c r="AM61"/>
  <c r="AQ61"/>
  <c r="AR61"/>
  <c r="AS61"/>
  <c r="AT61"/>
  <c r="AU61"/>
  <c r="AV61"/>
  <c r="AW61"/>
  <c r="AX61"/>
  <c r="AY61"/>
  <c r="AZ61"/>
  <c r="AD62"/>
  <c r="AE62"/>
  <c r="AF62"/>
  <c r="AG62"/>
  <c r="AH62"/>
  <c r="AI62"/>
  <c r="AJ62"/>
  <c r="AK62"/>
  <c r="AL62"/>
  <c r="AM62"/>
  <c r="AQ62"/>
  <c r="AR62"/>
  <c r="AS62"/>
  <c r="AT62"/>
  <c r="AU62"/>
  <c r="AV62"/>
  <c r="AW62"/>
  <c r="AX62"/>
  <c r="AY62"/>
  <c r="AZ62"/>
  <c r="AC72"/>
  <c r="AP72"/>
  <c r="AD75"/>
  <c r="AE75"/>
  <c r="AF75"/>
  <c r="AG75"/>
  <c r="AH75"/>
  <c r="AI75"/>
  <c r="AJ75"/>
  <c r="AK75"/>
  <c r="AL75"/>
  <c r="AM75"/>
  <c r="AQ75"/>
  <c r="AR75"/>
  <c r="AS75"/>
  <c r="AT75"/>
  <c r="AU75"/>
  <c r="AV75"/>
  <c r="AW75"/>
  <c r="AX75"/>
  <c r="AY75"/>
  <c r="AZ75"/>
  <c r="AD76"/>
  <c r="AE76"/>
  <c r="AF76"/>
  <c r="AG76"/>
  <c r="AH76"/>
  <c r="AI76"/>
  <c r="AJ76"/>
  <c r="AK76"/>
  <c r="AL76"/>
  <c r="AM76"/>
  <c r="AQ76"/>
  <c r="AR76"/>
  <c r="AS76"/>
  <c r="AT76"/>
  <c r="AU76"/>
  <c r="AV76"/>
  <c r="AW76"/>
  <c r="AX76"/>
  <c r="AY76"/>
  <c r="AZ76"/>
  <c r="AD77"/>
  <c r="AE77"/>
  <c r="AF77"/>
  <c r="AG77"/>
  <c r="AH77"/>
  <c r="AI77"/>
  <c r="AJ77"/>
  <c r="AK77"/>
  <c r="AL77"/>
  <c r="AM77"/>
  <c r="AQ77"/>
  <c r="AR77"/>
  <c r="AS77"/>
  <c r="AT77"/>
  <c r="AU77"/>
  <c r="AV77"/>
  <c r="AW77"/>
  <c r="AX77"/>
  <c r="AY77"/>
  <c r="AZ77"/>
  <c r="AD78"/>
  <c r="AE78"/>
  <c r="AF78"/>
  <c r="AG78"/>
  <c r="AH78"/>
  <c r="AI78"/>
  <c r="AJ78"/>
  <c r="AK78"/>
  <c r="AL78"/>
  <c r="AM78"/>
  <c r="AQ78"/>
  <c r="AR78"/>
  <c r="AS78"/>
  <c r="AT78"/>
  <c r="AU78"/>
  <c r="AV78"/>
  <c r="AW78"/>
  <c r="AX78"/>
  <c r="AY78"/>
  <c r="AZ78"/>
  <c r="AD79"/>
  <c r="AE79"/>
  <c r="AF79"/>
  <c r="AG79"/>
  <c r="AH79"/>
  <c r="AI79"/>
  <c r="AJ79"/>
  <c r="AK79"/>
  <c r="AL79"/>
  <c r="AM79"/>
  <c r="AQ79"/>
  <c r="AR79"/>
  <c r="AS79"/>
  <c r="AT79"/>
  <c r="AU79"/>
  <c r="AV79"/>
  <c r="AW79"/>
  <c r="AX79"/>
  <c r="AY79"/>
  <c r="AZ79"/>
  <c r="AD80"/>
  <c r="AE80"/>
  <c r="AF80"/>
  <c r="AG80"/>
  <c r="AH80"/>
  <c r="AI80"/>
  <c r="AJ80"/>
  <c r="AK80"/>
  <c r="AL80"/>
  <c r="AM80"/>
  <c r="AQ80"/>
  <c r="AR80"/>
  <c r="AS80"/>
  <c r="AT80"/>
  <c r="AU80"/>
  <c r="AV80"/>
  <c r="AW80"/>
  <c r="AX80"/>
  <c r="AY80"/>
  <c r="AZ80"/>
  <c r="AC82"/>
  <c r="AP82"/>
  <c r="AD85"/>
  <c r="AE85"/>
  <c r="AF85"/>
  <c r="AG85"/>
  <c r="AH85"/>
  <c r="AI85"/>
  <c r="AJ85"/>
  <c r="AK85"/>
  <c r="AL85"/>
  <c r="AM85"/>
  <c r="AQ85"/>
  <c r="AR85"/>
  <c r="AS85"/>
  <c r="AT85"/>
  <c r="AU85"/>
  <c r="AV85"/>
  <c r="AW85"/>
  <c r="AX85"/>
  <c r="AY85"/>
  <c r="AZ85"/>
  <c r="AD86"/>
  <c r="AE86"/>
  <c r="AF86"/>
  <c r="AG86"/>
  <c r="AH86"/>
  <c r="AI86"/>
  <c r="AJ86"/>
  <c r="AK86"/>
  <c r="AL86"/>
  <c r="AM86"/>
  <c r="AQ86"/>
  <c r="AR86"/>
  <c r="AS86"/>
  <c r="AT86"/>
  <c r="AU86"/>
  <c r="AV86"/>
  <c r="AW86"/>
  <c r="AX86"/>
  <c r="AY86"/>
  <c r="AZ86"/>
  <c r="AD87"/>
  <c r="AE87"/>
  <c r="AF87"/>
  <c r="AG87"/>
  <c r="AH87"/>
  <c r="AI87"/>
  <c r="AJ87"/>
  <c r="AK87"/>
  <c r="AL87"/>
  <c r="AM87"/>
  <c r="AQ87"/>
  <c r="AR87"/>
  <c r="AS87"/>
  <c r="AT87"/>
  <c r="AU87"/>
  <c r="AV87"/>
  <c r="AW87"/>
  <c r="AX87"/>
  <c r="AY87"/>
  <c r="AZ87"/>
  <c r="AD88"/>
  <c r="AE88"/>
  <c r="AF88"/>
  <c r="AG88"/>
  <c r="AH88"/>
  <c r="AI88"/>
  <c r="AJ88"/>
  <c r="AK88"/>
  <c r="AL88"/>
  <c r="AM88"/>
  <c r="AQ88"/>
  <c r="AR88"/>
  <c r="AS88"/>
  <c r="AT88"/>
  <c r="AU88"/>
  <c r="AV88"/>
  <c r="AW88"/>
  <c r="AX88"/>
  <c r="AY88"/>
  <c r="AZ88"/>
  <c r="AD89"/>
  <c r="AE89"/>
  <c r="AF89"/>
  <c r="AG89"/>
  <c r="AH89"/>
  <c r="AI89"/>
  <c r="AJ89"/>
  <c r="AK89"/>
  <c r="AL89"/>
  <c r="AM89"/>
  <c r="AQ89"/>
  <c r="AR89"/>
  <c r="AS89"/>
  <c r="AT89"/>
  <c r="AU89"/>
  <c r="AV89"/>
  <c r="AW89"/>
  <c r="AX89"/>
  <c r="AY89"/>
  <c r="AZ89"/>
  <c r="AD90"/>
  <c r="AE90"/>
  <c r="AF90"/>
  <c r="AG90"/>
  <c r="AH90"/>
  <c r="AI90"/>
  <c r="AJ90"/>
  <c r="AK90"/>
  <c r="AL90"/>
  <c r="AM90"/>
  <c r="AQ90"/>
  <c r="AR90"/>
  <c r="AS90"/>
  <c r="AT90"/>
  <c r="AU90"/>
  <c r="AV90"/>
  <c r="AW90"/>
  <c r="AX90"/>
  <c r="AY90"/>
  <c r="AZ90"/>
  <c r="AC92"/>
  <c r="AD95"/>
  <c r="AE95"/>
  <c r="AF95"/>
  <c r="AG95"/>
  <c r="AH95"/>
  <c r="AI95"/>
  <c r="AJ95"/>
  <c r="AK95"/>
  <c r="AL95"/>
  <c r="AM95"/>
  <c r="AD96"/>
  <c r="AE96"/>
  <c r="AF96"/>
  <c r="AG96"/>
  <c r="AH96"/>
  <c r="AI96"/>
  <c r="AJ96"/>
  <c r="AK96"/>
  <c r="AL96"/>
  <c r="AM96"/>
  <c r="AD97"/>
  <c r="AE97"/>
  <c r="AF97"/>
  <c r="AG97"/>
  <c r="AH97"/>
  <c r="AI97"/>
  <c r="AJ97"/>
  <c r="AK97"/>
  <c r="AL97"/>
  <c r="AM97"/>
  <c r="AD98"/>
  <c r="AE98"/>
  <c r="AF98"/>
  <c r="AG98"/>
  <c r="AH98"/>
  <c r="AI98"/>
  <c r="AJ98"/>
  <c r="AK98"/>
  <c r="AL98"/>
  <c r="AM98"/>
  <c r="AD99"/>
  <c r="AE99"/>
  <c r="AF99"/>
  <c r="AG99"/>
  <c r="AH99"/>
  <c r="AI99"/>
  <c r="AJ99"/>
  <c r="AK99"/>
  <c r="AL99"/>
  <c r="AM99"/>
  <c r="AD100"/>
  <c r="AE100"/>
  <c r="AF100"/>
  <c r="AG100"/>
  <c r="AH100"/>
  <c r="AI100"/>
  <c r="AJ100"/>
  <c r="AK100"/>
  <c r="AL100"/>
  <c r="AM100"/>
  <c r="AA2" i="12"/>
  <c r="C3" s="1"/>
  <c r="AB2"/>
  <c r="AB3" s="1"/>
  <c r="AE2"/>
  <c r="C14" s="1"/>
  <c r="AE3"/>
  <c r="O14"/>
  <c r="AD8"/>
  <c r="C58" s="1"/>
  <c r="AD9"/>
  <c r="O58" s="1"/>
  <c r="AD15"/>
  <c r="O106" s="1"/>
  <c r="AD10"/>
  <c r="C74" s="1"/>
  <c r="AD11"/>
  <c r="O74" s="1"/>
  <c r="AD12"/>
  <c r="AD18"/>
  <c r="C138" s="1"/>
  <c r="AD13"/>
  <c r="O90"/>
  <c r="AD44" i="10"/>
  <c r="AE4" i="12"/>
  <c r="C30" s="1"/>
  <c r="AE5"/>
  <c r="O30" s="1"/>
  <c r="AE8"/>
  <c r="C62" s="1"/>
  <c r="AE9"/>
  <c r="O62" s="1"/>
  <c r="AE7"/>
  <c r="O46" s="1"/>
  <c r="AE6"/>
  <c r="C46" s="1"/>
  <c r="AE14"/>
  <c r="C110"/>
  <c r="AE10"/>
  <c r="C78"/>
  <c r="AE12"/>
  <c r="C94" s="1"/>
  <c r="AE11"/>
  <c r="O78" s="1"/>
  <c r="AE13"/>
  <c r="O94" s="1"/>
  <c r="AE15"/>
  <c r="O110" s="1"/>
  <c r="AE20"/>
  <c r="C158" s="1"/>
  <c r="AE16"/>
  <c r="C126" s="1"/>
  <c r="AE17"/>
  <c r="O126"/>
  <c r="AE21"/>
  <c r="O158" s="1"/>
  <c r="AE22"/>
  <c r="C174"/>
  <c r="AE18"/>
  <c r="C142" s="1"/>
  <c r="AE19"/>
  <c r="O142"/>
  <c r="AE23"/>
  <c r="O174" s="1"/>
  <c r="AE26"/>
  <c r="C206"/>
  <c r="AE25"/>
  <c r="O190" s="1"/>
  <c r="AE24"/>
  <c r="C190" s="1"/>
  <c r="AE27"/>
  <c r="O206"/>
  <c r="AE28"/>
  <c r="C222" s="1"/>
  <c r="AE32"/>
  <c r="C254" s="1"/>
  <c r="AE29"/>
  <c r="O222"/>
  <c r="AE33"/>
  <c r="O254"/>
  <c r="AE30"/>
  <c r="C238" s="1"/>
  <c r="AE31"/>
  <c r="O238" s="1"/>
  <c r="AE34"/>
  <c r="C270" s="1"/>
  <c r="AE35"/>
  <c r="O270" s="1"/>
  <c r="AE38"/>
  <c r="C302" s="1"/>
  <c r="AE36"/>
  <c r="C286" s="1"/>
  <c r="AE37"/>
  <c r="O286" s="1"/>
  <c r="AE39"/>
  <c r="O302" s="1"/>
  <c r="AE40"/>
  <c r="C318" s="1"/>
  <c r="AE44"/>
  <c r="C350" s="1"/>
  <c r="AE41"/>
  <c r="O318" s="1"/>
  <c r="AE43"/>
  <c r="O334" s="1"/>
  <c r="AE42"/>
  <c r="C334" s="1"/>
  <c r="AE45"/>
  <c r="O350" s="1"/>
  <c r="AE46"/>
  <c r="C366" s="1"/>
  <c r="AE47"/>
  <c r="O366" s="1"/>
  <c r="AE48"/>
  <c r="C382" s="1"/>
  <c r="AE49"/>
  <c r="O382" s="1"/>
  <c r="AE50"/>
  <c r="C398" s="1"/>
  <c r="AE51"/>
  <c r="O398" s="1"/>
  <c r="AE52"/>
  <c r="C414" s="1"/>
  <c r="AE56"/>
  <c r="C446" s="1"/>
  <c r="AE53"/>
  <c r="O414" s="1"/>
  <c r="AE57"/>
  <c r="O446" s="1"/>
  <c r="AE54"/>
  <c r="C430" s="1"/>
  <c r="AE55"/>
  <c r="O430" s="1"/>
  <c r="AE58"/>
  <c r="C462" s="1"/>
  <c r="AE62"/>
  <c r="C494" s="1"/>
  <c r="AE59"/>
  <c r="O462" s="1"/>
  <c r="AE61"/>
  <c r="O478" s="1"/>
  <c r="AE60"/>
  <c r="C478" s="1"/>
  <c r="AE63"/>
  <c r="O494" s="1"/>
  <c r="AE64"/>
  <c r="C510" s="1"/>
  <c r="AE65"/>
  <c r="O510" s="1"/>
  <c r="AE67"/>
  <c r="O526" s="1"/>
  <c r="AE66"/>
  <c r="C526" s="1"/>
  <c r="C90"/>
  <c r="J39" i="10"/>
  <c r="AN39" s="1"/>
  <c r="BE19"/>
  <c r="B118" s="1"/>
  <c r="B134" s="1"/>
  <c r="B158" s="1"/>
  <c r="B174" s="1"/>
  <c r="BE16"/>
  <c r="B115" s="1"/>
  <c r="B131" s="1"/>
  <c r="B155" s="1"/>
  <c r="B171" s="1"/>
  <c r="B123"/>
  <c r="B139" s="1"/>
  <c r="B163" s="1"/>
  <c r="B179" s="1"/>
  <c r="BE18"/>
  <c r="B117" s="1"/>
  <c r="B133" s="1"/>
  <c r="B157" s="1"/>
  <c r="B173" s="1"/>
  <c r="BE21"/>
  <c r="D41" s="1"/>
  <c r="BE22"/>
  <c r="B121" s="1"/>
  <c r="B137" s="1"/>
  <c r="B161" s="1"/>
  <c r="B177" s="1"/>
  <c r="BE25"/>
  <c r="J40" s="1"/>
  <c r="P44"/>
  <c r="AQ44" s="1"/>
  <c r="AD19" i="12"/>
  <c r="O138" s="1"/>
  <c r="AD14"/>
  <c r="AD20" s="1"/>
  <c r="AD16"/>
  <c r="AD22" s="1"/>
  <c r="W38" i="10" l="1"/>
  <c r="BA38" s="1"/>
  <c r="AG4" i="12"/>
  <c r="E27" s="1"/>
  <c r="B119" i="10"/>
  <c r="B135" s="1"/>
  <c r="B159" s="1"/>
  <c r="B175" s="1"/>
  <c r="D42"/>
  <c r="J42"/>
  <c r="AG7" i="12" s="1"/>
  <c r="Q43" s="1"/>
  <c r="B113" i="10"/>
  <c r="B129" s="1"/>
  <c r="B153" s="1"/>
  <c r="B169" s="1"/>
  <c r="Q42"/>
  <c r="J52" s="1"/>
  <c r="AF6" i="12"/>
  <c r="E37" s="1"/>
  <c r="AC41" i="10"/>
  <c r="D38"/>
  <c r="AD24" i="12"/>
  <c r="B120" i="10"/>
  <c r="B136" s="1"/>
  <c r="B160" s="1"/>
  <c r="B176" s="1"/>
  <c r="AD17" i="12"/>
  <c r="O122" s="1"/>
  <c r="AD25"/>
  <c r="AD21"/>
  <c r="B124" i="10"/>
  <c r="B140" s="1"/>
  <c r="B164" s="1"/>
  <c r="B180" s="1"/>
  <c r="Q37"/>
  <c r="AC37"/>
  <c r="AF2" i="12"/>
  <c r="E5" s="1"/>
  <c r="Q40" i="10"/>
  <c r="AC40"/>
  <c r="AF5" i="12"/>
  <c r="Q21" s="1"/>
  <c r="AG5"/>
  <c r="Q27" s="1"/>
  <c r="Q41" i="10"/>
  <c r="AN40"/>
  <c r="AD26" i="12"/>
  <c r="C154"/>
  <c r="P54" i="10"/>
  <c r="AQ54" s="1"/>
  <c r="C72"/>
  <c r="AD54"/>
  <c r="C170" i="12"/>
  <c r="AD28"/>
  <c r="AN41" i="10"/>
  <c r="AG6" i="12"/>
  <c r="E43" s="1"/>
  <c r="W40" i="10"/>
  <c r="J38"/>
  <c r="AG9" i="12"/>
  <c r="Q59" s="1"/>
  <c r="J47" i="10"/>
  <c r="C122" i="12"/>
  <c r="C106"/>
  <c r="AA3"/>
  <c r="AB4"/>
  <c r="W3"/>
  <c r="K3"/>
  <c r="J37" i="10"/>
  <c r="D39"/>
  <c r="AN42" l="1"/>
  <c r="W41"/>
  <c r="AG12" i="12" s="1"/>
  <c r="E91" s="1"/>
  <c r="AP42" i="10"/>
  <c r="AF13" i="12"/>
  <c r="Q85" s="1"/>
  <c r="AC42" i="10"/>
  <c r="AF7" i="12"/>
  <c r="Q37" s="1"/>
  <c r="W42" i="10"/>
  <c r="AD30" i="12"/>
  <c r="C186"/>
  <c r="O186"/>
  <c r="AD31"/>
  <c r="J50" i="10"/>
  <c r="BA41"/>
  <c r="Q39"/>
  <c r="AC38"/>
  <c r="AF3" i="12"/>
  <c r="Q5" s="1"/>
  <c r="AD27"/>
  <c r="O154"/>
  <c r="AD23"/>
  <c r="AD29" s="1"/>
  <c r="C82" i="10"/>
  <c r="AD72"/>
  <c r="P72"/>
  <c r="AQ72" s="1"/>
  <c r="AF11" i="12"/>
  <c r="Q69" s="1"/>
  <c r="AP40" i="10"/>
  <c r="D50"/>
  <c r="AG3" i="12"/>
  <c r="Q11" s="1"/>
  <c r="W37" i="10"/>
  <c r="AN38"/>
  <c r="AD32" i="12"/>
  <c r="C202"/>
  <c r="AN47" i="10"/>
  <c r="Q48"/>
  <c r="AG14" i="12"/>
  <c r="E107" s="1"/>
  <c r="D51" i="10"/>
  <c r="AG11" i="12"/>
  <c r="Q75" s="1"/>
  <c r="BA40" i="10"/>
  <c r="C218" i="12"/>
  <c r="AD34"/>
  <c r="W51" i="10"/>
  <c r="AN52"/>
  <c r="AG19" i="12"/>
  <c r="Q139" s="1"/>
  <c r="AP41" i="10"/>
  <c r="AF12" i="12"/>
  <c r="E85" s="1"/>
  <c r="D52" i="10"/>
  <c r="AP37"/>
  <c r="D47"/>
  <c r="AF8" i="12"/>
  <c r="E53" s="1"/>
  <c r="AA4"/>
  <c r="O3"/>
  <c r="AB5"/>
  <c r="K19"/>
  <c r="AN37" i="10"/>
  <c r="AG2" i="12"/>
  <c r="E11" s="1"/>
  <c r="Q38" i="10"/>
  <c r="AC39"/>
  <c r="W39"/>
  <c r="AF4" i="12"/>
  <c r="E21" s="1"/>
  <c r="AG13" l="1"/>
  <c r="Q91" s="1"/>
  <c r="J51" i="10"/>
  <c r="BA42"/>
  <c r="O170" i="12"/>
  <c r="AD33"/>
  <c r="O202"/>
  <c r="AP39" i="10"/>
  <c r="AF10" i="12"/>
  <c r="E69" s="1"/>
  <c r="J49" i="10"/>
  <c r="AN50"/>
  <c r="Q51"/>
  <c r="AG17" i="12"/>
  <c r="Q123" s="1"/>
  <c r="O234"/>
  <c r="AD37"/>
  <c r="AD36"/>
  <c r="C234"/>
  <c r="AC47" i="10"/>
  <c r="Q47"/>
  <c r="AF14" i="12"/>
  <c r="E101" s="1"/>
  <c r="D59" i="10"/>
  <c r="AP48"/>
  <c r="AF21" i="12"/>
  <c r="Q149" s="1"/>
  <c r="J60" i="10"/>
  <c r="AG24" i="12"/>
  <c r="E187" s="1"/>
  <c r="BA51" i="10"/>
  <c r="AF17" i="12"/>
  <c r="Q117" s="1"/>
  <c r="AC50" i="10"/>
  <c r="Q50"/>
  <c r="AF19" i="12"/>
  <c r="Q133" s="1"/>
  <c r="W52" i="10"/>
  <c r="AC52"/>
  <c r="AD40" i="12"/>
  <c r="C266"/>
  <c r="Q52" i="10"/>
  <c r="AC51"/>
  <c r="AF18" i="12"/>
  <c r="E133" s="1"/>
  <c r="O218"/>
  <c r="AD35"/>
  <c r="AD38"/>
  <c r="C250"/>
  <c r="D48" i="10"/>
  <c r="AG8" i="12"/>
  <c r="E59" s="1"/>
  <c r="BA37" i="10"/>
  <c r="P82"/>
  <c r="AQ82" s="1"/>
  <c r="AD82"/>
  <c r="C92"/>
  <c r="AD92" s="1"/>
  <c r="C19" i="12"/>
  <c r="AA5"/>
  <c r="AB6"/>
  <c r="W19"/>
  <c r="AF9"/>
  <c r="Q53" s="1"/>
  <c r="D49" i="10"/>
  <c r="AP38"/>
  <c r="J48"/>
  <c r="AG10" i="12"/>
  <c r="E75" s="1"/>
  <c r="BA39" i="10"/>
  <c r="AN51" l="1"/>
  <c r="AG18" i="12"/>
  <c r="E139" s="1"/>
  <c r="W50" i="10"/>
  <c r="AP51"/>
  <c r="D62"/>
  <c r="AF24" i="12"/>
  <c r="E181" s="1"/>
  <c r="C282"/>
  <c r="AD42"/>
  <c r="AG16"/>
  <c r="E123" s="1"/>
  <c r="AN49" i="10"/>
  <c r="W48"/>
  <c r="AD39" i="12"/>
  <c r="O250"/>
  <c r="O282"/>
  <c r="AD43"/>
  <c r="J61" i="10"/>
  <c r="BA52"/>
  <c r="AG25" i="12"/>
  <c r="Q187" s="1"/>
  <c r="W58" i="10"/>
  <c r="AN60"/>
  <c r="AG29" i="12"/>
  <c r="Q219" s="1"/>
  <c r="AC48" i="10"/>
  <c r="Q49"/>
  <c r="AF15" i="12"/>
  <c r="Q101" s="1"/>
  <c r="O266"/>
  <c r="AD41"/>
  <c r="AD46"/>
  <c r="C314"/>
  <c r="Q60" i="10"/>
  <c r="AF28" i="12"/>
  <c r="E213" s="1"/>
  <c r="AC59" i="10"/>
  <c r="C298" i="12"/>
  <c r="AD44"/>
  <c r="D60" i="10"/>
  <c r="AF23" i="12"/>
  <c r="Q165" s="1"/>
  <c r="AP50" i="10"/>
  <c r="D57"/>
  <c r="AP47"/>
  <c r="AF20" i="12"/>
  <c r="E149" s="1"/>
  <c r="AF25"/>
  <c r="Q181" s="1"/>
  <c r="J62" i="10"/>
  <c r="AP52"/>
  <c r="AA6" i="12"/>
  <c r="O19"/>
  <c r="K35"/>
  <c r="AB7"/>
  <c r="AF16"/>
  <c r="E117" s="1"/>
  <c r="W49" i="10"/>
  <c r="AC49"/>
  <c r="W47"/>
  <c r="AG15" i="12"/>
  <c r="Q107" s="1"/>
  <c r="AN48" i="10"/>
  <c r="D61" l="1"/>
  <c r="BA50"/>
  <c r="AG23" i="12"/>
  <c r="Q171" s="1"/>
  <c r="O298"/>
  <c r="AD45"/>
  <c r="C330"/>
  <c r="AD48"/>
  <c r="BA48" i="10"/>
  <c r="AG21" i="12"/>
  <c r="Q155" s="1"/>
  <c r="J57" i="10"/>
  <c r="O330" i="12"/>
  <c r="AD49"/>
  <c r="AF31"/>
  <c r="Q229" s="1"/>
  <c r="AC62" i="10"/>
  <c r="W60"/>
  <c r="AN62"/>
  <c r="W61"/>
  <c r="AG31" i="12"/>
  <c r="Q235" s="1"/>
  <c r="AP60" i="10"/>
  <c r="D78"/>
  <c r="AF35" i="12"/>
  <c r="Q261" s="1"/>
  <c r="C362"/>
  <c r="AD52"/>
  <c r="AP49" i="10"/>
  <c r="J59"/>
  <c r="AF22" i="12"/>
  <c r="E165" s="1"/>
  <c r="Q57" i="10"/>
  <c r="AF26" i="12"/>
  <c r="E197" s="1"/>
  <c r="AC57" i="10"/>
  <c r="C346" i="12"/>
  <c r="AD50"/>
  <c r="J77" i="10"/>
  <c r="BA58"/>
  <c r="AG33" i="12"/>
  <c r="Q251" s="1"/>
  <c r="AF29"/>
  <c r="Q213" s="1"/>
  <c r="AC60" i="10"/>
  <c r="W57"/>
  <c r="O314" i="12"/>
  <c r="AD47"/>
  <c r="AN61" i="10"/>
  <c r="W62"/>
  <c r="AG30" i="12"/>
  <c r="E235" s="1"/>
  <c r="AA7"/>
  <c r="C35"/>
  <c r="AB8"/>
  <c r="W35"/>
  <c r="AG22"/>
  <c r="E171" s="1"/>
  <c r="J58" i="10"/>
  <c r="BA49"/>
  <c r="AG20" i="12"/>
  <c r="E155" s="1"/>
  <c r="D58" i="10"/>
  <c r="BA47"/>
  <c r="W59" l="1"/>
  <c r="AC61"/>
  <c r="AF30" i="12"/>
  <c r="E229" s="1"/>
  <c r="O378"/>
  <c r="AD55"/>
  <c r="AD54"/>
  <c r="C378"/>
  <c r="BA60" i="10"/>
  <c r="AG35" i="12"/>
  <c r="Q267" s="1"/>
  <c r="J79" i="10"/>
  <c r="AG26" i="12"/>
  <c r="E203" s="1"/>
  <c r="Q58" i="10"/>
  <c r="AN57"/>
  <c r="AD51" i="12"/>
  <c r="O346"/>
  <c r="O362"/>
  <c r="AD53"/>
  <c r="AN59" i="10"/>
  <c r="AG28" i="12"/>
  <c r="E219" s="1"/>
  <c r="Q61" i="10"/>
  <c r="AF41" i="12"/>
  <c r="Q309" s="1"/>
  <c r="Q78" i="10"/>
  <c r="AC78"/>
  <c r="AD56" i="12"/>
  <c r="C394"/>
  <c r="AP57" i="10"/>
  <c r="D75"/>
  <c r="AF32" i="12"/>
  <c r="E245" s="1"/>
  <c r="AG32"/>
  <c r="E251" s="1"/>
  <c r="J76" i="10"/>
  <c r="BA57"/>
  <c r="J75"/>
  <c r="BA62"/>
  <c r="AG37" i="12"/>
  <c r="Q283" s="1"/>
  <c r="C410"/>
  <c r="AD58"/>
  <c r="J80" i="10"/>
  <c r="AG36" i="12"/>
  <c r="E283" s="1"/>
  <c r="BA61" i="10"/>
  <c r="AG40" i="12"/>
  <c r="E315" s="1"/>
  <c r="AN77" i="10"/>
  <c r="W78"/>
  <c r="AA8" i="12"/>
  <c r="O35"/>
  <c r="AB9"/>
  <c r="K51"/>
  <c r="AG27"/>
  <c r="Q203" s="1"/>
  <c r="Q62" i="10"/>
  <c r="AN58"/>
  <c r="Q59"/>
  <c r="AF27" i="12"/>
  <c r="Q197" s="1"/>
  <c r="AC58" i="10"/>
  <c r="AG34" i="12" l="1"/>
  <c r="E267" s="1"/>
  <c r="BA59" i="10"/>
  <c r="J78"/>
  <c r="AD57" i="12"/>
  <c r="O394"/>
  <c r="AF33"/>
  <c r="Q245" s="1"/>
  <c r="AP58" i="10"/>
  <c r="D76"/>
  <c r="AD60" i="12"/>
  <c r="C426"/>
  <c r="O426"/>
  <c r="AD61"/>
  <c r="AN79" i="10"/>
  <c r="AG42" i="12"/>
  <c r="E331" s="1"/>
  <c r="W80" i="10"/>
  <c r="AD62" i="12"/>
  <c r="C490" s="1"/>
  <c r="C442"/>
  <c r="D88" i="10"/>
  <c r="AP78"/>
  <c r="AF47" i="12"/>
  <c r="Q357" s="1"/>
  <c r="AP61" i="10"/>
  <c r="AF36" i="12"/>
  <c r="E277" s="1"/>
  <c r="D79" i="10"/>
  <c r="AD59" i="12"/>
  <c r="O410"/>
  <c r="AF38"/>
  <c r="E293" s="1"/>
  <c r="Q75" i="10"/>
  <c r="AC75"/>
  <c r="AG47" i="12"/>
  <c r="Q363" s="1"/>
  <c r="BA78" i="10"/>
  <c r="J89"/>
  <c r="AG38" i="12"/>
  <c r="E299" s="1"/>
  <c r="AN75" i="10"/>
  <c r="W76"/>
  <c r="AN80"/>
  <c r="W75"/>
  <c r="AG43" i="12"/>
  <c r="Q331" s="1"/>
  <c r="AD64"/>
  <c r="C506" s="1"/>
  <c r="C458"/>
  <c r="AN76" i="10"/>
  <c r="W77"/>
  <c r="AG39" i="12"/>
  <c r="Q299" s="1"/>
  <c r="C51"/>
  <c r="AA9"/>
  <c r="AB10"/>
  <c r="W51"/>
  <c r="AP62" i="10"/>
  <c r="AF37" i="12"/>
  <c r="Q277" s="1"/>
  <c r="D80" i="10"/>
  <c r="AP59"/>
  <c r="AF34" i="12"/>
  <c r="E261" s="1"/>
  <c r="D77" i="10"/>
  <c r="W79" l="1"/>
  <c r="AG41" i="12"/>
  <c r="Q315" s="1"/>
  <c r="AN78" i="10"/>
  <c r="AG49" i="12"/>
  <c r="Q379" s="1"/>
  <c r="J85" i="10"/>
  <c r="BA80"/>
  <c r="C474" i="12"/>
  <c r="AD66"/>
  <c r="C522" s="1"/>
  <c r="Q76" i="10"/>
  <c r="AC76"/>
  <c r="AF39" i="12"/>
  <c r="Q293" s="1"/>
  <c r="O474"/>
  <c r="AD67"/>
  <c r="O522" s="1"/>
  <c r="AD63"/>
  <c r="O490" s="1"/>
  <c r="O442"/>
  <c r="J87" i="10"/>
  <c r="AG45" i="12"/>
  <c r="Q347" s="1"/>
  <c r="BA76" i="10"/>
  <c r="BA75"/>
  <c r="AG44" i="12"/>
  <c r="E347" s="1"/>
  <c r="J86" i="10"/>
  <c r="W90"/>
  <c r="AN89"/>
  <c r="AG54" i="12"/>
  <c r="E427" s="1"/>
  <c r="AG46"/>
  <c r="E363" s="1"/>
  <c r="BA77" i="10"/>
  <c r="J88"/>
  <c r="AD65" i="12"/>
  <c r="O506" s="1"/>
  <c r="O458"/>
  <c r="D85" i="10"/>
  <c r="AP75"/>
  <c r="AF44" i="12"/>
  <c r="E341" s="1"/>
  <c r="AF42"/>
  <c r="E325" s="1"/>
  <c r="Q79" i="10"/>
  <c r="AC79"/>
  <c r="AC88"/>
  <c r="Q88"/>
  <c r="AF53" i="12"/>
  <c r="Q405" s="1"/>
  <c r="AA10"/>
  <c r="O51"/>
  <c r="AB11"/>
  <c r="K67"/>
  <c r="Q80" i="10"/>
  <c r="AC80"/>
  <c r="AF43" i="12"/>
  <c r="Q325" s="1"/>
  <c r="Q77" i="10"/>
  <c r="AF40" i="12"/>
  <c r="E309" s="1"/>
  <c r="AC77" i="10"/>
  <c r="BA79" l="1"/>
  <c r="AG48" i="12"/>
  <c r="E379" s="1"/>
  <c r="J90" i="10"/>
  <c r="D86"/>
  <c r="AF45" i="12"/>
  <c r="Q341" s="1"/>
  <c r="AP76" i="10"/>
  <c r="AN85"/>
  <c r="AG50" i="12"/>
  <c r="E395" s="1"/>
  <c r="W86" i="10"/>
  <c r="AG53" i="12"/>
  <c r="Q411" s="1"/>
  <c r="W89" i="10"/>
  <c r="AN88"/>
  <c r="W87"/>
  <c r="AG51" i="12"/>
  <c r="Q395" s="1"/>
  <c r="AN86" i="10"/>
  <c r="BA90"/>
  <c r="AG61" i="12"/>
  <c r="Q475" s="1"/>
  <c r="J95" i="10"/>
  <c r="AF59" i="12"/>
  <c r="Q453" s="1"/>
  <c r="D98" i="10"/>
  <c r="AP88"/>
  <c r="AF48" i="12"/>
  <c r="E373" s="1"/>
  <c r="AP79" i="10"/>
  <c r="D89"/>
  <c r="Q85"/>
  <c r="AF50" i="12"/>
  <c r="E389" s="1"/>
  <c r="AC85" i="10"/>
  <c r="AG52" i="12"/>
  <c r="E411" s="1"/>
  <c r="W88" i="10"/>
  <c r="AN87"/>
  <c r="AA11" i="12"/>
  <c r="C67"/>
  <c r="W67"/>
  <c r="AB12"/>
  <c r="AP80" i="10"/>
  <c r="D90"/>
  <c r="AF49" i="12"/>
  <c r="Q373" s="1"/>
  <c r="AP77" i="10"/>
  <c r="AF46" i="12"/>
  <c r="E357" s="1"/>
  <c r="D87" i="10"/>
  <c r="W85" l="1"/>
  <c r="AN90"/>
  <c r="AG55" i="12"/>
  <c r="Q427" s="1"/>
  <c r="AG57"/>
  <c r="Q443" s="1"/>
  <c r="BA86" i="10"/>
  <c r="J97"/>
  <c r="Q86"/>
  <c r="AC86"/>
  <c r="AF51" i="12"/>
  <c r="Q389" s="1"/>
  <c r="AF56"/>
  <c r="E437" s="1"/>
  <c r="AP85" i="10"/>
  <c r="D95"/>
  <c r="J99"/>
  <c r="AG59" i="12"/>
  <c r="Q459" s="1"/>
  <c r="BA88" i="10"/>
  <c r="AN95"/>
  <c r="AG62" i="12"/>
  <c r="E491" s="1"/>
  <c r="AG58"/>
  <c r="E459" s="1"/>
  <c r="J98" i="10"/>
  <c r="BA87"/>
  <c r="AF65" i="12"/>
  <c r="Q501" s="1"/>
  <c r="AC98" i="10"/>
  <c r="BA89"/>
  <c r="J100"/>
  <c r="AG60" i="12"/>
  <c r="E475" s="1"/>
  <c r="AC89" i="10"/>
  <c r="Q89"/>
  <c r="AF54" i="12"/>
  <c r="E421" s="1"/>
  <c r="AA12"/>
  <c r="O67"/>
  <c r="AB13"/>
  <c r="K83"/>
  <c r="AC90" i="10"/>
  <c r="AF55" i="12"/>
  <c r="Q421" s="1"/>
  <c r="Q90" i="10"/>
  <c r="Q87"/>
  <c r="AF52" i="12"/>
  <c r="E405" s="1"/>
  <c r="AC87" i="10"/>
  <c r="BA85" l="1"/>
  <c r="J96"/>
  <c r="AG56" i="12"/>
  <c r="E443" s="1"/>
  <c r="AF57"/>
  <c r="Q437" s="1"/>
  <c r="AP86" i="10"/>
  <c r="D96"/>
  <c r="AN97"/>
  <c r="AG64" i="12"/>
  <c r="E507" s="1"/>
  <c r="AG67"/>
  <c r="Q523" s="1"/>
  <c r="AN100" i="10"/>
  <c r="AP89"/>
  <c r="D99"/>
  <c r="AF60" i="12"/>
  <c r="E469" s="1"/>
  <c r="AC95" i="10"/>
  <c r="AF62" i="12"/>
  <c r="E485" s="1"/>
  <c r="AG65"/>
  <c r="Q507" s="1"/>
  <c r="AN98" i="10"/>
  <c r="AN99"/>
  <c r="AG66" i="12"/>
  <c r="E523" s="1"/>
  <c r="AA13"/>
  <c r="C83"/>
  <c r="W83"/>
  <c r="AB14"/>
  <c r="AP90" i="10"/>
  <c r="D100"/>
  <c r="AF61" i="12"/>
  <c r="Q469" s="1"/>
  <c r="AP87" i="10"/>
  <c r="D97"/>
  <c r="AF58" i="12"/>
  <c r="E453" s="1"/>
  <c r="AG63" l="1"/>
  <c r="Q491" s="1"/>
  <c r="AN96" i="10"/>
  <c r="AC96"/>
  <c r="AF63" i="12"/>
  <c r="Q485" s="1"/>
  <c r="AF66"/>
  <c r="E517" s="1"/>
  <c r="AC99" i="10"/>
  <c r="AA14" i="12"/>
  <c r="O83"/>
  <c r="K99"/>
  <c r="AB15"/>
  <c r="AC100" i="10"/>
  <c r="AF67" i="12"/>
  <c r="Q517" s="1"/>
  <c r="AC97" i="10"/>
  <c r="AF64" i="12"/>
  <c r="E501" s="1"/>
  <c r="AA15" l="1"/>
  <c r="C99"/>
  <c r="W99"/>
  <c r="AB16"/>
  <c r="BQ23" i="10"/>
  <c r="BW17"/>
  <c r="BU23"/>
  <c r="BY16"/>
  <c r="BS24"/>
  <c r="BQ15"/>
  <c r="BQ21"/>
  <c r="BS20"/>
  <c r="BS17"/>
  <c r="BW24"/>
  <c r="BY24"/>
  <c r="BY19"/>
  <c r="BS21"/>
  <c r="BU22"/>
  <c r="BY21"/>
  <c r="BY20"/>
  <c r="BU17"/>
  <c r="BS18"/>
  <c r="BW18"/>
  <c r="BU15"/>
  <c r="BS22"/>
  <c r="BS15"/>
  <c r="BY15"/>
  <c r="BQ24"/>
  <c r="BY18"/>
  <c r="BQ25"/>
  <c r="BS19"/>
  <c r="BW22"/>
  <c r="BU20"/>
  <c r="BY17"/>
  <c r="BQ19"/>
  <c r="BW25"/>
  <c r="BS25"/>
  <c r="BQ17"/>
  <c r="BU25"/>
  <c r="BY22"/>
  <c r="BY23"/>
  <c r="BW15"/>
  <c r="BW14"/>
  <c r="BU19"/>
  <c r="BW19"/>
  <c r="CA19" s="1"/>
  <c r="BQ20"/>
  <c r="BQ16"/>
  <c r="BY25"/>
  <c r="BY14"/>
  <c r="BW21"/>
  <c r="CA21" s="1"/>
  <c r="BU14"/>
  <c r="BU21"/>
  <c r="BQ14"/>
  <c r="BU16"/>
  <c r="BQ18"/>
  <c r="BS16"/>
  <c r="BU18"/>
  <c r="BU24"/>
  <c r="BS14"/>
  <c r="BW20"/>
  <c r="CA20" s="1"/>
  <c r="BS23"/>
  <c r="BW23"/>
  <c r="BW16"/>
  <c r="CA16" s="1"/>
  <c r="BQ22"/>
  <c r="CA15" l="1"/>
  <c r="CA23"/>
  <c r="AA16" i="12"/>
  <c r="O99"/>
  <c r="K115"/>
  <c r="AB17"/>
  <c r="BM16" i="10"/>
  <c r="BO16"/>
  <c r="CF16" s="1"/>
  <c r="CA18"/>
  <c r="BO24"/>
  <c r="CF24" s="1"/>
  <c r="BM24"/>
  <c r="CA14"/>
  <c r="BM20"/>
  <c r="BO20"/>
  <c r="CF20" s="1"/>
  <c r="BO22"/>
  <c r="CF22" s="1"/>
  <c r="BM22"/>
  <c r="BM17"/>
  <c r="BO17"/>
  <c r="CF17" s="1"/>
  <c r="CA24"/>
  <c r="CA25"/>
  <c r="BM19"/>
  <c r="BO19"/>
  <c r="CF19" s="1"/>
  <c r="BM21"/>
  <c r="BO21"/>
  <c r="CF21" s="1"/>
  <c r="BM15"/>
  <c r="BO15"/>
  <c r="CF15" s="1"/>
  <c r="CA22"/>
  <c r="BO18"/>
  <c r="CF18" s="1"/>
  <c r="BM18"/>
  <c r="BO25"/>
  <c r="CF25" s="1"/>
  <c r="BM25"/>
  <c r="CA17"/>
  <c r="BM14"/>
  <c r="BO14"/>
  <c r="CF14" s="1"/>
  <c r="BM23"/>
  <c r="BO23"/>
  <c r="CF23" s="1"/>
  <c r="BC17" l="1"/>
  <c r="BC25"/>
  <c r="AA17" i="12"/>
  <c r="C115"/>
  <c r="AB18"/>
  <c r="W115"/>
  <c r="BC18" i="10"/>
  <c r="BC23"/>
  <c r="BC20"/>
  <c r="BC19"/>
  <c r="BC22"/>
  <c r="BC14"/>
  <c r="BC15"/>
  <c r="BC16"/>
  <c r="BC21"/>
  <c r="BC24"/>
  <c r="J14" l="1"/>
  <c r="R19"/>
  <c r="N20"/>
  <c r="L18"/>
  <c r="D25"/>
  <c r="P15"/>
  <c r="R20"/>
  <c r="N19"/>
  <c r="T25"/>
  <c r="V23"/>
  <c r="D20"/>
  <c r="L20"/>
  <c r="X23"/>
  <c r="D23"/>
  <c r="L24"/>
  <c r="R21"/>
  <c r="J23"/>
  <c r="X21"/>
  <c r="P23"/>
  <c r="X20"/>
  <c r="J22"/>
  <c r="J16"/>
  <c r="D15"/>
  <c r="P22"/>
  <c r="L15"/>
  <c r="T17"/>
  <c r="P17"/>
  <c r="J15"/>
  <c r="V20"/>
  <c r="J21"/>
  <c r="X25"/>
  <c r="L14"/>
  <c r="R16"/>
  <c r="R14"/>
  <c r="X24"/>
  <c r="X19"/>
  <c r="D24"/>
  <c r="N16"/>
  <c r="D14"/>
  <c r="D17"/>
  <c r="V25"/>
  <c r="T24"/>
  <c r="X14"/>
  <c r="V14"/>
  <c r="V15"/>
  <c r="R24"/>
  <c r="P20"/>
  <c r="R15"/>
  <c r="T23"/>
  <c r="N18"/>
  <c r="J25"/>
  <c r="J20"/>
  <c r="T14"/>
  <c r="N17"/>
  <c r="P21"/>
  <c r="X18"/>
  <c r="R18"/>
  <c r="T19"/>
  <c r="X16"/>
  <c r="D22"/>
  <c r="R17"/>
  <c r="N14"/>
  <c r="D18"/>
  <c r="N25"/>
  <c r="V22"/>
  <c r="V17"/>
  <c r="L21"/>
  <c r="T20"/>
  <c r="J24"/>
  <c r="T18"/>
  <c r="J17"/>
  <c r="R23"/>
  <c r="D21"/>
  <c r="P24"/>
  <c r="X17"/>
  <c r="AA18" i="12"/>
  <c r="O115"/>
  <c r="AB19"/>
  <c r="K131"/>
  <c r="X22" i="10"/>
  <c r="P16"/>
  <c r="L25"/>
  <c r="L16"/>
  <c r="P25"/>
  <c r="J18"/>
  <c r="N23"/>
  <c r="J19"/>
  <c r="T16"/>
  <c r="L19"/>
  <c r="P18"/>
  <c r="N22"/>
  <c r="R22"/>
  <c r="T21"/>
  <c r="V21"/>
  <c r="X15"/>
  <c r="V16"/>
  <c r="L22"/>
  <c r="L17"/>
  <c r="N24"/>
  <c r="T22"/>
  <c r="N21"/>
  <c r="V24"/>
  <c r="L23"/>
  <c r="N15"/>
  <c r="T15"/>
  <c r="V18"/>
  <c r="R25"/>
  <c r="D19"/>
  <c r="P19"/>
  <c r="V19"/>
  <c r="D16"/>
  <c r="P14"/>
  <c r="AA19" i="12" l="1"/>
  <c r="C131"/>
  <c r="W131"/>
  <c r="AB20"/>
  <c r="AA20" l="1"/>
  <c r="O131"/>
  <c r="AB21"/>
  <c r="K147"/>
  <c r="AA21" l="1"/>
  <c r="C147"/>
  <c r="W147"/>
  <c r="AB22"/>
  <c r="AA22" l="1"/>
  <c r="O147"/>
  <c r="AB23"/>
  <c r="K163"/>
  <c r="AA23" l="1"/>
  <c r="C163"/>
  <c r="W163"/>
  <c r="AB24"/>
  <c r="AA24" l="1"/>
  <c r="O163"/>
  <c r="AB25"/>
  <c r="K179"/>
  <c r="AA25" l="1"/>
  <c r="C179"/>
  <c r="W179"/>
  <c r="AB26"/>
  <c r="O179" l="1"/>
  <c r="AA26"/>
  <c r="K195"/>
  <c r="AB27"/>
  <c r="C195" l="1"/>
  <c r="AA27"/>
  <c r="W195"/>
  <c r="AB28"/>
  <c r="AA28" l="1"/>
  <c r="O195"/>
  <c r="K211"/>
  <c r="AB29"/>
  <c r="AA29" l="1"/>
  <c r="C211"/>
  <c r="W211"/>
  <c r="AB30"/>
  <c r="O211" l="1"/>
  <c r="AA30"/>
  <c r="AB31"/>
  <c r="K227"/>
  <c r="AA31" l="1"/>
  <c r="C227"/>
  <c r="W227"/>
  <c r="AB32"/>
  <c r="O227" l="1"/>
  <c r="AA32"/>
  <c r="AB33"/>
  <c r="K243"/>
  <c r="AA33" l="1"/>
  <c r="C243"/>
  <c r="AB34"/>
  <c r="W243"/>
  <c r="O243" l="1"/>
  <c r="AA34"/>
  <c r="AB35"/>
  <c r="K259"/>
  <c r="C259" l="1"/>
  <c r="AA35"/>
  <c r="W259"/>
  <c r="AB36"/>
  <c r="O259" l="1"/>
  <c r="AA36"/>
  <c r="AB37"/>
  <c r="K275"/>
  <c r="C275" l="1"/>
  <c r="AA37"/>
  <c r="AB38"/>
  <c r="W275"/>
  <c r="AA38" l="1"/>
  <c r="O275"/>
  <c r="K291"/>
  <c r="AB39"/>
  <c r="C291" l="1"/>
  <c r="AA39"/>
  <c r="W291"/>
  <c r="AB40"/>
  <c r="AA40" l="1"/>
  <c r="O291"/>
  <c r="K307"/>
  <c r="AB41"/>
  <c r="AA41" l="1"/>
  <c r="C307"/>
  <c r="W307"/>
  <c r="AB42"/>
  <c r="AA42" l="1"/>
  <c r="O307"/>
  <c r="AB43"/>
  <c r="K323"/>
  <c r="AA43" l="1"/>
  <c r="C323"/>
  <c r="W323"/>
  <c r="AB44"/>
  <c r="O323" l="1"/>
  <c r="AA44"/>
  <c r="AB45"/>
  <c r="K339"/>
  <c r="AA45" l="1"/>
  <c r="C339"/>
  <c r="AB46"/>
  <c r="W339"/>
  <c r="O339" l="1"/>
  <c r="AA46"/>
  <c r="AB47"/>
  <c r="K355"/>
  <c r="AA47" l="1"/>
  <c r="C355"/>
  <c r="W355"/>
  <c r="AB48"/>
  <c r="AA48" l="1"/>
  <c r="O355"/>
  <c r="AB49"/>
  <c r="K371"/>
  <c r="AA49" l="1"/>
  <c r="C371"/>
  <c r="AB50"/>
  <c r="W371"/>
  <c r="AA50" l="1"/>
  <c r="O371"/>
  <c r="AB51"/>
  <c r="K387"/>
  <c r="AA51" l="1"/>
  <c r="C387"/>
  <c r="W387"/>
  <c r="AB52"/>
  <c r="O387" l="1"/>
  <c r="AA52"/>
  <c r="K403"/>
  <c r="AB53"/>
  <c r="AA53" l="1"/>
  <c r="C403"/>
  <c r="W403"/>
  <c r="AB54"/>
  <c r="AA54" l="1"/>
  <c r="O403"/>
  <c r="K419"/>
  <c r="AB55"/>
  <c r="C419" l="1"/>
  <c r="AA55"/>
  <c r="AB56"/>
  <c r="W419"/>
  <c r="O419" l="1"/>
  <c r="AA56"/>
  <c r="K435"/>
  <c r="AB57"/>
  <c r="C435" l="1"/>
  <c r="AA57"/>
  <c r="AB58"/>
  <c r="W435"/>
  <c r="AA58" l="1"/>
  <c r="O435"/>
  <c r="AB59"/>
  <c r="K451"/>
  <c r="AA59" l="1"/>
  <c r="C451"/>
  <c r="W451"/>
  <c r="AB60"/>
  <c r="O451" l="1"/>
  <c r="AA60"/>
  <c r="K467"/>
  <c r="AB61"/>
  <c r="C467" l="1"/>
  <c r="AA61"/>
  <c r="W467"/>
  <c r="AB62"/>
  <c r="O467" l="1"/>
  <c r="AA62"/>
  <c r="AB63"/>
  <c r="K483"/>
  <c r="AA63" l="1"/>
  <c r="C483"/>
  <c r="W483"/>
  <c r="AB64"/>
  <c r="O483" l="1"/>
  <c r="AA64"/>
  <c r="AB65"/>
  <c r="K499"/>
  <c r="C499" l="1"/>
  <c r="AA65"/>
  <c r="AB66"/>
  <c r="W499"/>
  <c r="O499" l="1"/>
  <c r="AA66"/>
  <c r="K515"/>
  <c r="AB67"/>
  <c r="W515" s="1"/>
  <c r="C515" l="1"/>
  <c r="AA67"/>
  <c r="O515" s="1"/>
</calcChain>
</file>

<file path=xl/sharedStrings.xml><?xml version="1.0" encoding="utf-8"?>
<sst xmlns="http://schemas.openxmlformats.org/spreadsheetml/2006/main" count="491" uniqueCount="88">
  <si>
    <t>GP</t>
  </si>
  <si>
    <t>SG</t>
  </si>
  <si>
    <t>Class</t>
  </si>
  <si>
    <t>Ms</t>
  </si>
  <si>
    <t>Hr.</t>
  </si>
  <si>
    <t>Rd.</t>
  </si>
  <si>
    <t>Resumo Geral</t>
  </si>
  <si>
    <t>Botonistas / Clubes</t>
  </si>
  <si>
    <t>GC</t>
  </si>
  <si>
    <t>PG.</t>
  </si>
  <si>
    <t>Botonistas</t>
  </si>
  <si>
    <t>Jogos</t>
  </si>
  <si>
    <t>JOG</t>
  </si>
  <si>
    <t>Data</t>
  </si>
  <si>
    <t>Serão respeitados os seguintes critérios de desempate, pela ordem:</t>
  </si>
  <si>
    <t>N.o</t>
  </si>
  <si>
    <t>Torneio</t>
  </si>
  <si>
    <t>Serie</t>
  </si>
  <si>
    <t>Grp</t>
  </si>
  <si>
    <t>Rod</t>
  </si>
  <si>
    <t>Mesa</t>
  </si>
  <si>
    <t>Jog1</t>
  </si>
  <si>
    <t>Jog2</t>
  </si>
  <si>
    <t>Grupo</t>
  </si>
  <si>
    <t>Rodada</t>
  </si>
  <si>
    <t>Chave Sort</t>
  </si>
  <si>
    <t>Ord</t>
  </si>
  <si>
    <t>E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</si>
  <si>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</si>
  <si>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</si>
  <si>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</si>
  <si>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</si>
  <si>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</si>
  <si>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</si>
  <si>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</si>
  <si>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</si>
  <si>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</si>
  <si>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</si>
  <si>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V</t>
  </si>
  <si>
    <t>D</t>
  </si>
  <si>
    <t>J</t>
  </si>
  <si>
    <t>Resumo para Organização</t>
  </si>
  <si>
    <t>PG</t>
  </si>
  <si>
    <t>1) Maior número de pontos ganhos em todas as fases;</t>
  </si>
  <si>
    <t>2) Maior saldo de gols em todas as fases;</t>
  </si>
  <si>
    <t>3) Maior número de gols marcados em todas as fases;</t>
  </si>
  <si>
    <t>4) Maior número de vitórias em todas as fases;</t>
  </si>
  <si>
    <t>5) Maior número de pontos ganhos na fase;</t>
  </si>
  <si>
    <t>6) Maior saldo de gols na própria fase;</t>
  </si>
  <si>
    <t>7) Maior número de gols marcados na própria fase;</t>
  </si>
  <si>
    <t>8) Maior número de vitórias na própria fase;</t>
  </si>
  <si>
    <t>9) Confronto direto;</t>
  </si>
  <si>
    <t>10) Sorteio</t>
  </si>
  <si>
    <t>&gt;&gt;&gt; Atenção &lt;&lt;&lt;</t>
  </si>
  <si>
    <t>*Jogadores da mesma cidade --&gt; colocar de 1 a 4, e 5 a 8, 9 a 12, e 13 a 16.</t>
  </si>
  <si>
    <t xml:space="preserve"> </t>
  </si>
  <si>
    <t>1) Colocar os jogadores da mesma cidade nas posições 1 a 6, e 7 a 12.</t>
  </si>
  <si>
    <t>2) As súmulas são geradas automaticamente na guia "SL".</t>
  </si>
  <si>
    <t>Pontos Ganhos Total e por Rodada</t>
  </si>
  <si>
    <t xml:space="preserve"> Participantes</t>
  </si>
  <si>
    <t>Total</t>
  </si>
  <si>
    <t>Saldo de Gols Total e por Rodada</t>
  </si>
  <si>
    <t>Gols Marcados Total e por Rodada</t>
  </si>
  <si>
    <t>Número de Vitórias Total e por Rodada</t>
  </si>
  <si>
    <t>SEP</t>
  </si>
  <si>
    <r>
      <t xml:space="preserve">Resumo tabela da </t>
    </r>
    <r>
      <rPr>
        <sz val="10"/>
        <color indexed="12"/>
        <rFont val="Times New Roman"/>
        <family val="2"/>
      </rPr>
      <t>ESQUERDA</t>
    </r>
  </si>
  <si>
    <r>
      <t xml:space="preserve">Resumo tabela da </t>
    </r>
    <r>
      <rPr>
        <sz val="10"/>
        <color indexed="12"/>
        <rFont val="Times New Roman"/>
        <family val="2"/>
      </rPr>
      <t>DIREITA</t>
    </r>
  </si>
  <si>
    <t>Master - 1ª Divisão</t>
  </si>
  <si>
    <t>SCCP</t>
  </si>
  <si>
    <t>BRYANT</t>
  </si>
  <si>
    <t>ERISMAR</t>
  </si>
  <si>
    <t>BERGAMINI</t>
  </si>
  <si>
    <t>SAMMARTINO</t>
  </si>
  <si>
    <t>CFC</t>
  </si>
  <si>
    <t>DEMA</t>
  </si>
  <si>
    <t>BASILIO</t>
  </si>
  <si>
    <t>SAVMZ</t>
  </si>
  <si>
    <t>EDU BOLA</t>
  </si>
  <si>
    <t>BRAGHETTO</t>
  </si>
  <si>
    <t>CASTILHO FILHO</t>
  </si>
  <si>
    <t>CEPE</t>
  </si>
  <si>
    <t>MARCELINHO</t>
  </si>
  <si>
    <t>CHARLEAUX</t>
  </si>
  <si>
    <t>SFC</t>
  </si>
  <si>
    <t>WAGNER LUIZ</t>
  </si>
  <si>
    <t>CEP</t>
  </si>
  <si>
    <t>S.A.V.Maria Zélia - 04-JuL-2026</t>
  </si>
  <si>
    <t>F.P.F.M. - 42ª Taça São Paulo Individual 2026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</si>
</sst>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General_)"/>
    <numFmt numFmtId="166" formatCode=";;;"/>
    <numFmt numFmtId="167" formatCode="0_);\(0\)"/>
    <numFmt numFmtId="168" formatCode="dd/mm/yy_)"/>
  </numFmts>
  <fonts count="38">
    <font>
      <sz val="10"/>
      <name val="Times New Roman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28"/>
      <name val="Arial"/>
      <family val="2"/>
    </font>
    <font>
      <sz val="10"/>
      <color indexed="9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color indexed="12"/>
      <name val="Times New Roman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4">
    <xf numFmtId="165" fontId="0" fillId="0" borderId="0"/>
    <xf numFmtId="164" fontId="4" fillId="0" borderId="0" applyFont="0" applyFill="0" applyBorder="0" applyAlignment="0" applyProtection="0"/>
    <xf numFmtId="165" fontId="8" fillId="0" borderId="0"/>
    <xf numFmtId="164" fontId="1" fillId="0" borderId="0" applyFont="0" applyFill="0" applyBorder="0" applyAlignment="0" applyProtection="0"/>
  </cellStyleXfs>
  <cellXfs count="192">
    <xf numFmtId="165" fontId="0" fillId="0" borderId="0" xfId="0"/>
    <xf numFmtId="165" fontId="4" fillId="0" borderId="0" xfId="0" applyFont="1"/>
    <xf numFmtId="165" fontId="9" fillId="0" borderId="0" xfId="2" applyFont="1" applyAlignment="1">
      <alignment vertical="center"/>
    </xf>
    <xf numFmtId="165" fontId="8" fillId="0" borderId="0" xfId="2"/>
    <xf numFmtId="165" fontId="10" fillId="2" borderId="1" xfId="2" applyFont="1" applyFill="1" applyBorder="1" applyAlignment="1">
      <alignment horizontal="center" vertical="center"/>
    </xf>
    <xf numFmtId="165" fontId="5" fillId="0" borderId="1" xfId="2" applyFont="1" applyBorder="1" applyAlignment="1">
      <alignment horizontal="center" vertical="center"/>
    </xf>
    <xf numFmtId="165" fontId="11" fillId="0" borderId="1" xfId="2" applyFont="1" applyBorder="1" applyAlignment="1">
      <alignment horizontal="left" vertical="center"/>
    </xf>
    <xf numFmtId="165" fontId="11" fillId="0" borderId="1" xfId="2" applyFont="1" applyBorder="1" applyAlignment="1">
      <alignment horizontal="center" vertical="center"/>
    </xf>
    <xf numFmtId="165" fontId="15" fillId="0" borderId="0" xfId="2" applyFont="1"/>
    <xf numFmtId="165" fontId="6" fillId="0" borderId="2" xfId="0" applyFont="1" applyBorder="1" applyAlignment="1">
      <alignment horizontal="left" vertical="center"/>
    </xf>
    <xf numFmtId="165" fontId="11" fillId="0" borderId="3" xfId="0" quotePrefix="1" applyFont="1" applyBorder="1" applyAlignment="1">
      <alignment horizontal="left" vertical="top"/>
    </xf>
    <xf numFmtId="165" fontId="12" fillId="0" borderId="3" xfId="0" applyFont="1" applyBorder="1" applyAlignment="1">
      <alignment horizontal="center" vertical="center"/>
    </xf>
    <xf numFmtId="165" fontId="11" fillId="0" borderId="3" xfId="0" quotePrefix="1" applyFont="1" applyBorder="1" applyAlignment="1">
      <alignment horizontal="right" vertical="top"/>
    </xf>
    <xf numFmtId="165" fontId="12" fillId="0" borderId="4" xfId="0" applyFont="1" applyBorder="1" applyAlignment="1">
      <alignment horizontal="center" vertical="center"/>
    </xf>
    <xf numFmtId="165" fontId="2" fillId="0" borderId="5" xfId="0" quotePrefix="1" applyFont="1" applyBorder="1" applyAlignment="1">
      <alignment horizontal="left" vertical="top"/>
    </xf>
    <xf numFmtId="165" fontId="6" fillId="0" borderId="6" xfId="0" applyFont="1" applyBorder="1"/>
    <xf numFmtId="165" fontId="6" fillId="0" borderId="0" xfId="0" applyFont="1"/>
    <xf numFmtId="165" fontId="6" fillId="0" borderId="5" xfId="0" applyFont="1" applyBorder="1"/>
    <xf numFmtId="165" fontId="4" fillId="0" borderId="7" xfId="0" applyFont="1" applyBorder="1"/>
    <xf numFmtId="165" fontId="11" fillId="0" borderId="8" xfId="0" applyFont="1" applyBorder="1" applyAlignment="1">
      <alignment horizontal="center" vertical="top"/>
    </xf>
    <xf numFmtId="165" fontId="6" fillId="0" borderId="7" xfId="0" applyFont="1" applyBorder="1"/>
    <xf numFmtId="165" fontId="6" fillId="0" borderId="1" xfId="0" applyFont="1" applyBorder="1"/>
    <xf numFmtId="165" fontId="4" fillId="0" borderId="6" xfId="0" applyFont="1" applyBorder="1"/>
    <xf numFmtId="165" fontId="4" fillId="0" borderId="9" xfId="0" applyFont="1" applyBorder="1"/>
    <xf numFmtId="165" fontId="4" fillId="0" borderId="5" xfId="0" applyFont="1" applyBorder="1"/>
    <xf numFmtId="165" fontId="4" fillId="0" borderId="10" xfId="0" applyFont="1" applyBorder="1"/>
    <xf numFmtId="165" fontId="16" fillId="0" borderId="0" xfId="0" applyFont="1"/>
    <xf numFmtId="165" fontId="17" fillId="0" borderId="0" xfId="0" applyFont="1"/>
    <xf numFmtId="165" fontId="1" fillId="0" borderId="0" xfId="0" applyFont="1"/>
    <xf numFmtId="165" fontId="2" fillId="0" borderId="5" xfId="0" applyFont="1" applyBorder="1" applyAlignment="1">
      <alignment horizontal="right" vertical="top"/>
    </xf>
    <xf numFmtId="165" fontId="9" fillId="0" borderId="0" xfId="2" applyFont="1" applyAlignment="1">
      <alignment vertical="top"/>
    </xf>
    <xf numFmtId="165" fontId="6" fillId="0" borderId="9" xfId="0" applyFont="1" applyBorder="1" applyAlignment="1">
      <alignment horizontal="left" vertical="top"/>
    </xf>
    <xf numFmtId="165" fontId="3" fillId="0" borderId="5" xfId="0" applyFont="1" applyBorder="1" applyAlignment="1">
      <alignment horizontal="center" vertical="top"/>
    </xf>
    <xf numFmtId="165" fontId="3" fillId="0" borderId="10" xfId="0" applyFont="1" applyBorder="1" applyAlignment="1">
      <alignment horizontal="center" vertical="top"/>
    </xf>
    <xf numFmtId="165" fontId="3" fillId="0" borderId="0" xfId="0" applyFont="1" applyAlignment="1">
      <alignment vertical="top"/>
    </xf>
    <xf numFmtId="165" fontId="3" fillId="0" borderId="9" xfId="0" applyFont="1" applyBorder="1" applyAlignment="1">
      <alignment horizontal="left" vertical="top"/>
    </xf>
    <xf numFmtId="165" fontId="8" fillId="0" borderId="0" xfId="2" applyAlignment="1">
      <alignment vertical="top"/>
    </xf>
    <xf numFmtId="165" fontId="5" fillId="0" borderId="1" xfId="2" applyFont="1" applyBorder="1" applyAlignment="1">
      <alignment horizontal="center" vertical="top"/>
    </xf>
    <xf numFmtId="165" fontId="11" fillId="0" borderId="1" xfId="2" applyFont="1" applyBorder="1" applyAlignment="1">
      <alignment horizontal="left" vertical="top"/>
    </xf>
    <xf numFmtId="165" fontId="11" fillId="0" borderId="1" xfId="2" applyFont="1" applyBorder="1" applyAlignment="1">
      <alignment horizontal="center" vertical="top"/>
    </xf>
    <xf numFmtId="165" fontId="15" fillId="0" borderId="0" xfId="2" applyFont="1" applyAlignment="1">
      <alignment vertical="top"/>
    </xf>
    <xf numFmtId="165" fontId="7" fillId="0" borderId="1" xfId="0" applyFont="1" applyBorder="1"/>
    <xf numFmtId="165" fontId="1" fillId="0" borderId="1" xfId="0" applyFont="1" applyBorder="1"/>
    <xf numFmtId="165" fontId="18" fillId="0" borderId="0" xfId="0" applyFont="1"/>
    <xf numFmtId="165" fontId="20" fillId="0" borderId="0" xfId="0" applyFont="1" applyAlignment="1">
      <alignment horizontal="center"/>
    </xf>
    <xf numFmtId="0" fontId="21" fillId="0" borderId="0" xfId="0" applyNumberFormat="1" applyFont="1"/>
    <xf numFmtId="165" fontId="20" fillId="0" borderId="0" xfId="0" applyFont="1" applyAlignment="1">
      <alignment horizontal="centerContinuous"/>
    </xf>
    <xf numFmtId="165" fontId="18" fillId="0" borderId="0" xfId="0" applyFont="1" applyAlignment="1">
      <alignment horizontal="centerContinuous"/>
    </xf>
    <xf numFmtId="165" fontId="19" fillId="0" borderId="0" xfId="0" applyFont="1" applyAlignment="1">
      <alignment horizontal="left"/>
    </xf>
    <xf numFmtId="165" fontId="22" fillId="0" borderId="0" xfId="0" quotePrefix="1" applyFont="1" applyAlignment="1">
      <alignment horizontal="centerContinuous"/>
    </xf>
    <xf numFmtId="165" fontId="23" fillId="0" borderId="0" xfId="0" applyFont="1" applyAlignment="1">
      <alignment horizontal="centerContinuous"/>
    </xf>
    <xf numFmtId="165" fontId="22" fillId="0" borderId="0" xfId="0" applyFont="1" applyAlignment="1">
      <alignment horizontal="centerContinuous"/>
    </xf>
    <xf numFmtId="165" fontId="25" fillId="3" borderId="11" xfId="0" applyFont="1" applyFill="1" applyBorder="1"/>
    <xf numFmtId="0" fontId="26" fillId="3" borderId="12" xfId="0" applyNumberFormat="1" applyFont="1" applyFill="1" applyBorder="1"/>
    <xf numFmtId="165" fontId="27" fillId="3" borderId="12" xfId="0" applyFont="1" applyFill="1" applyBorder="1"/>
    <xf numFmtId="0" fontId="26" fillId="3" borderId="13" xfId="0" applyNumberFormat="1" applyFont="1" applyFill="1" applyBorder="1"/>
    <xf numFmtId="165" fontId="28" fillId="2" borderId="1" xfId="0" applyFont="1" applyFill="1" applyBorder="1" applyAlignment="1">
      <alignment horizontal="centerContinuous" vertical="center"/>
    </xf>
    <xf numFmtId="165" fontId="22" fillId="0" borderId="0" xfId="0" applyFont="1" applyAlignment="1">
      <alignment horizontal="left"/>
    </xf>
    <xf numFmtId="165" fontId="18" fillId="0" borderId="0" xfId="0" applyFont="1" applyAlignment="1">
      <alignment horizontal="left"/>
    </xf>
    <xf numFmtId="165" fontId="21" fillId="0" borderId="2" xfId="0" applyFont="1" applyBorder="1" applyAlignment="1">
      <alignment horizontal="left"/>
    </xf>
    <xf numFmtId="0" fontId="21" fillId="0" borderId="3" xfId="0" applyNumberFormat="1" applyFont="1" applyBorder="1"/>
    <xf numFmtId="165" fontId="18" fillId="0" borderId="3" xfId="0" applyFont="1" applyBorder="1" applyAlignment="1">
      <alignment horizontal="left"/>
    </xf>
    <xf numFmtId="0" fontId="21" fillId="0" borderId="4" xfId="0" applyNumberFormat="1" applyFont="1" applyBorder="1"/>
    <xf numFmtId="165" fontId="21" fillId="0" borderId="6" xfId="0" applyFont="1" applyBorder="1" applyAlignment="1">
      <alignment horizontal="left"/>
    </xf>
    <xf numFmtId="0" fontId="21" fillId="0" borderId="7" xfId="0" applyNumberFormat="1" applyFont="1" applyBorder="1"/>
    <xf numFmtId="165" fontId="21" fillId="0" borderId="9" xfId="0" applyFont="1" applyBorder="1" applyAlignment="1">
      <alignment horizontal="left"/>
    </xf>
    <xf numFmtId="0" fontId="21" fillId="0" borderId="5" xfId="0" applyNumberFormat="1" applyFont="1" applyBorder="1"/>
    <xf numFmtId="165" fontId="18" fillId="0" borderId="5" xfId="0" applyFont="1" applyBorder="1" applyAlignment="1">
      <alignment horizontal="left"/>
    </xf>
    <xf numFmtId="0" fontId="21" fillId="0" borderId="10" xfId="0" applyNumberFormat="1" applyFont="1" applyBorder="1"/>
    <xf numFmtId="165" fontId="18" fillId="0" borderId="0" xfId="0" quotePrefix="1" applyFont="1" applyAlignment="1">
      <alignment horizontal="left"/>
    </xf>
    <xf numFmtId="167" fontId="18" fillId="0" borderId="0" xfId="0" applyNumberFormat="1" applyFont="1"/>
    <xf numFmtId="165" fontId="29" fillId="0" borderId="0" xfId="0" quotePrefix="1" applyFont="1" applyAlignment="1">
      <alignment horizontal="left" vertical="center"/>
    </xf>
    <xf numFmtId="165" fontId="21" fillId="0" borderId="0" xfId="0" quotePrefix="1" applyFont="1" applyAlignment="1">
      <alignment horizontal="center" vertical="center"/>
    </xf>
    <xf numFmtId="165" fontId="21" fillId="0" borderId="0" xfId="0" applyFont="1" applyAlignment="1">
      <alignment horizontal="center" vertical="center"/>
    </xf>
    <xf numFmtId="165" fontId="28" fillId="0" borderId="0" xfId="0" applyFont="1" applyAlignment="1">
      <alignment horizontal="centerContinuous" vertical="center"/>
    </xf>
    <xf numFmtId="165" fontId="24" fillId="4" borderId="12" xfId="0" applyFont="1" applyFill="1" applyBorder="1" applyAlignment="1">
      <alignment horizontal="center" vertical="center"/>
    </xf>
    <xf numFmtId="165" fontId="18" fillId="2" borderId="13" xfId="0" applyFont="1" applyFill="1" applyBorder="1"/>
    <xf numFmtId="165" fontId="24" fillId="0" borderId="0" xfId="0" applyFont="1" applyAlignment="1">
      <alignment horizontal="center" vertical="center"/>
    </xf>
    <xf numFmtId="0" fontId="21" fillId="0" borderId="11" xfId="0" applyNumberFormat="1" applyFont="1" applyBorder="1" applyAlignment="1">
      <alignment horizontal="left" vertical="center"/>
    </xf>
    <xf numFmtId="0" fontId="21" fillId="0" borderId="12" xfId="0" applyNumberFormat="1" applyFont="1" applyBorder="1" applyAlignment="1">
      <alignment horizontal="left" vertical="center"/>
    </xf>
    <xf numFmtId="167" fontId="31" fillId="0" borderId="11" xfId="0" applyNumberFormat="1" applyFont="1" applyBorder="1" applyAlignment="1">
      <alignment horizontal="centerContinuous" vertical="center"/>
    </xf>
    <xf numFmtId="167" fontId="31" fillId="0" borderId="13" xfId="0" applyNumberFormat="1" applyFont="1" applyBorder="1" applyAlignment="1">
      <alignment horizontal="centerContinuous" vertical="center"/>
    </xf>
    <xf numFmtId="0" fontId="21" fillId="0" borderId="13" xfId="0" applyNumberFormat="1" applyFont="1" applyBorder="1" applyAlignment="1">
      <alignment horizontal="left" vertical="center"/>
    </xf>
    <xf numFmtId="165" fontId="18" fillId="0" borderId="0" xfId="0" applyFont="1" applyAlignment="1">
      <alignment horizontal="center" vertical="center"/>
    </xf>
    <xf numFmtId="165" fontId="20" fillId="0" borderId="0" xfId="0" quotePrefix="1" applyFont="1" applyAlignment="1">
      <alignment horizontal="left"/>
    </xf>
    <xf numFmtId="165" fontId="20" fillId="0" borderId="0" xfId="0" quotePrefix="1" applyFont="1" applyAlignment="1">
      <alignment horizontal="right"/>
    </xf>
    <xf numFmtId="0" fontId="24" fillId="0" borderId="0" xfId="0" applyNumberFormat="1" applyFont="1" applyAlignment="1">
      <alignment horizontal="centerContinuous"/>
    </xf>
    <xf numFmtId="0" fontId="21" fillId="0" borderId="0" xfId="0" applyNumberFormat="1" applyFont="1" applyAlignment="1">
      <alignment horizontal="centerContinuous"/>
    </xf>
    <xf numFmtId="165" fontId="24" fillId="4" borderId="14" xfId="0" quotePrefix="1" applyFont="1" applyFill="1" applyBorder="1" applyAlignment="1">
      <alignment horizontal="center" vertical="center"/>
    </xf>
    <xf numFmtId="165" fontId="21" fillId="0" borderId="14" xfId="0" applyFont="1" applyBorder="1" applyAlignment="1">
      <alignment horizontal="center" vertical="center"/>
    </xf>
    <xf numFmtId="165" fontId="18" fillId="0" borderId="0" xfId="0" applyFont="1" applyAlignment="1">
      <alignment vertical="center"/>
    </xf>
    <xf numFmtId="165" fontId="34" fillId="0" borderId="0" xfId="0" quotePrefix="1" applyFont="1" applyAlignment="1">
      <alignment horizontal="center" vertical="center"/>
    </xf>
    <xf numFmtId="165" fontId="34" fillId="4" borderId="14" xfId="0" quotePrefix="1" applyFont="1" applyFill="1" applyBorder="1" applyAlignment="1">
      <alignment horizontal="center" vertical="center"/>
    </xf>
    <xf numFmtId="165" fontId="34" fillId="5" borderId="1" xfId="0" applyFont="1" applyFill="1" applyBorder="1" applyAlignment="1">
      <alignment vertical="center"/>
    </xf>
    <xf numFmtId="165" fontId="24" fillId="0" borderId="1" xfId="0" applyFont="1" applyBorder="1" applyAlignment="1">
      <alignment horizontal="center" vertical="center"/>
    </xf>
    <xf numFmtId="165" fontId="18" fillId="0" borderId="0" xfId="0" applyFont="1" applyAlignment="1">
      <alignment horizontal="right" vertical="center"/>
    </xf>
    <xf numFmtId="165" fontId="34" fillId="0" borderId="0" xfId="0" applyFont="1" applyAlignment="1">
      <alignment vertical="center"/>
    </xf>
    <xf numFmtId="0" fontId="35" fillId="6" borderId="1" xfId="2" applyNumberFormat="1" applyFont="1" applyFill="1" applyBorder="1" applyAlignment="1">
      <alignment horizontal="center" vertical="center"/>
    </xf>
    <xf numFmtId="0" fontId="34" fillId="7" borderId="1" xfId="2" applyNumberFormat="1" applyFont="1" applyFill="1" applyBorder="1" applyAlignment="1">
      <alignment horizontal="center" vertical="center"/>
    </xf>
    <xf numFmtId="0" fontId="34" fillId="2" borderId="1" xfId="2" applyNumberFormat="1" applyFont="1" applyFill="1" applyBorder="1" applyAlignment="1">
      <alignment horizontal="center" vertical="center"/>
    </xf>
    <xf numFmtId="0" fontId="35" fillId="8" borderId="1" xfId="2" applyNumberFormat="1" applyFont="1" applyFill="1" applyBorder="1" applyAlignment="1">
      <alignment horizontal="center" vertical="center"/>
    </xf>
    <xf numFmtId="165" fontId="21" fillId="0" borderId="21" xfId="0" applyFont="1" applyBorder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5" fontId="27" fillId="6" borderId="1" xfId="2" applyFont="1" applyFill="1" applyBorder="1" applyAlignment="1">
      <alignment horizontal="center" vertical="center"/>
    </xf>
    <xf numFmtId="0" fontId="18" fillId="7" borderId="1" xfId="2" applyNumberFormat="1" applyFont="1" applyFill="1" applyBorder="1" applyAlignment="1">
      <alignment horizontal="center" vertical="center"/>
    </xf>
    <xf numFmtId="0" fontId="18" fillId="9" borderId="1" xfId="2" applyNumberFormat="1" applyFont="1" applyFill="1" applyBorder="1" applyAlignment="1">
      <alignment horizontal="center" vertical="center"/>
    </xf>
    <xf numFmtId="165" fontId="27" fillId="8" borderId="1" xfId="2" applyFont="1" applyFill="1" applyBorder="1" applyAlignment="1">
      <alignment horizontal="center" vertical="center"/>
    </xf>
    <xf numFmtId="165" fontId="21" fillId="0" borderId="22" xfId="0" applyFont="1" applyBorder="1" applyAlignment="1">
      <alignment horizontal="center" vertical="center"/>
    </xf>
    <xf numFmtId="165" fontId="18" fillId="0" borderId="0" xfId="0" applyFont="1" applyAlignment="1">
      <alignment horizontal="left" vertical="center"/>
    </xf>
    <xf numFmtId="38" fontId="18" fillId="0" borderId="0" xfId="0" applyNumberFormat="1" applyFont="1"/>
    <xf numFmtId="165" fontId="24" fillId="4" borderId="1" xfId="0" applyFont="1" applyFill="1" applyBorder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/>
    </xf>
    <xf numFmtId="165" fontId="21" fillId="0" borderId="0" xfId="0" applyFont="1" applyAlignment="1">
      <alignment horizontal="left" vertical="center"/>
    </xf>
    <xf numFmtId="1" fontId="31" fillId="0" borderId="0" xfId="0" applyNumberFormat="1" applyFont="1" applyAlignment="1">
      <alignment horizontal="center" vertical="center"/>
    </xf>
    <xf numFmtId="1" fontId="18" fillId="0" borderId="0" xfId="0" applyNumberFormat="1" applyFont="1"/>
    <xf numFmtId="2" fontId="20" fillId="0" borderId="0" xfId="0" applyNumberFormat="1" applyFont="1" applyAlignment="1">
      <alignment horizontal="centerContinuous"/>
    </xf>
    <xf numFmtId="2" fontId="19" fillId="0" borderId="0" xfId="0" applyNumberFormat="1" applyFont="1" applyAlignment="1">
      <alignment horizontal="right"/>
    </xf>
    <xf numFmtId="165" fontId="1" fillId="0" borderId="0" xfId="0" applyFont="1" applyAlignment="1">
      <alignment vertical="center"/>
    </xf>
    <xf numFmtId="165" fontId="21" fillId="0" borderId="15" xfId="0" applyFont="1" applyBorder="1" applyAlignment="1">
      <alignment horizontal="right" vertical="center"/>
    </xf>
    <xf numFmtId="165" fontId="21" fillId="0" borderId="18" xfId="0" applyFont="1" applyBorder="1" applyAlignment="1">
      <alignment horizontal="right" vertical="center"/>
    </xf>
    <xf numFmtId="165" fontId="21" fillId="0" borderId="16" xfId="0" applyFont="1" applyBorder="1" applyAlignment="1">
      <alignment horizontal="right" vertical="center"/>
    </xf>
    <xf numFmtId="165" fontId="36" fillId="0" borderId="18" xfId="0" applyFont="1" applyBorder="1"/>
    <xf numFmtId="165" fontId="36" fillId="0" borderId="16" xfId="0" applyFont="1" applyBorder="1"/>
    <xf numFmtId="168" fontId="24" fillId="0" borderId="17" xfId="0" applyNumberFormat="1" applyFont="1" applyBorder="1" applyAlignment="1">
      <alignment horizontal="center" vertical="center"/>
    </xf>
    <xf numFmtId="168" fontId="24" fillId="0" borderId="12" xfId="0" applyNumberFormat="1" applyFont="1" applyBorder="1" applyAlignment="1">
      <alignment horizontal="center" vertical="center"/>
    </xf>
    <xf numFmtId="168" fontId="24" fillId="0" borderId="13" xfId="0" applyNumberFormat="1" applyFont="1" applyBorder="1" applyAlignment="1">
      <alignment horizontal="center" vertical="center"/>
    </xf>
    <xf numFmtId="165" fontId="21" fillId="0" borderId="15" xfId="0" applyFont="1" applyBorder="1" applyAlignment="1">
      <alignment horizontal="left" vertical="center"/>
    </xf>
    <xf numFmtId="165" fontId="21" fillId="0" borderId="18" xfId="0" applyFont="1" applyBorder="1" applyAlignment="1">
      <alignment horizontal="left" vertical="center"/>
    </xf>
    <xf numFmtId="165" fontId="21" fillId="0" borderId="16" xfId="0" applyFont="1" applyBorder="1" applyAlignment="1">
      <alignment horizontal="left" vertical="center"/>
    </xf>
    <xf numFmtId="165" fontId="30" fillId="10" borderId="11" xfId="0" applyFont="1" applyFill="1" applyBorder="1" applyAlignment="1" applyProtection="1">
      <alignment horizontal="center" vertical="center"/>
      <protection hidden="1"/>
    </xf>
    <xf numFmtId="165" fontId="30" fillId="10" borderId="12" xfId="0" applyFont="1" applyFill="1" applyBorder="1" applyAlignment="1" applyProtection="1">
      <alignment horizontal="center" vertical="center"/>
      <protection hidden="1"/>
    </xf>
    <xf numFmtId="165" fontId="30" fillId="10" borderId="13" xfId="0" applyFont="1" applyFill="1" applyBorder="1" applyAlignment="1" applyProtection="1">
      <alignment horizontal="center" vertical="center"/>
      <protection hidden="1"/>
    </xf>
    <xf numFmtId="164" fontId="32" fillId="10" borderId="11" xfId="1" applyFont="1" applyFill="1" applyBorder="1" applyAlignment="1" applyProtection="1">
      <alignment horizontal="center" vertical="center"/>
      <protection hidden="1"/>
    </xf>
    <xf numFmtId="164" fontId="32" fillId="10" borderId="12" xfId="1" applyFont="1" applyFill="1" applyBorder="1" applyAlignment="1" applyProtection="1">
      <alignment horizontal="center" vertical="center"/>
      <protection hidden="1"/>
    </xf>
    <xf numFmtId="164" fontId="32" fillId="10" borderId="13" xfId="1" applyFont="1" applyFill="1" applyBorder="1" applyAlignment="1" applyProtection="1">
      <alignment horizontal="center" vertical="center"/>
      <protection hidden="1"/>
    </xf>
    <xf numFmtId="167" fontId="31" fillId="0" borderId="11" xfId="0" applyNumberFormat="1" applyFont="1" applyBorder="1" applyAlignment="1">
      <alignment horizontal="center" vertical="center"/>
    </xf>
    <xf numFmtId="167" fontId="31" fillId="0" borderId="13" xfId="0" applyNumberFormat="1" applyFont="1" applyBorder="1" applyAlignment="1">
      <alignment horizontal="center" vertical="center"/>
    </xf>
    <xf numFmtId="165" fontId="24" fillId="4" borderId="11" xfId="0" applyFont="1" applyFill="1" applyBorder="1" applyAlignment="1">
      <alignment horizontal="center" vertical="center"/>
    </xf>
    <xf numFmtId="165" fontId="18" fillId="2" borderId="13" xfId="0" applyFont="1" applyFill="1" applyBorder="1"/>
    <xf numFmtId="167" fontId="21" fillId="0" borderId="11" xfId="0" applyNumberFormat="1" applyFont="1" applyBorder="1" applyAlignment="1">
      <alignment horizontal="center" vertical="center"/>
    </xf>
    <xf numFmtId="167" fontId="21" fillId="0" borderId="13" xfId="0" applyNumberFormat="1" applyFont="1" applyBorder="1" applyAlignment="1">
      <alignment horizontal="center" vertical="center"/>
    </xf>
    <xf numFmtId="20" fontId="21" fillId="0" borderId="15" xfId="0" quotePrefix="1" applyNumberFormat="1" applyFont="1" applyBorder="1" applyAlignment="1">
      <alignment horizontal="center" vertical="center"/>
    </xf>
    <xf numFmtId="20" fontId="21" fillId="0" borderId="16" xfId="0" quotePrefix="1" applyNumberFormat="1" applyFont="1" applyBorder="1" applyAlignment="1">
      <alignment horizontal="center" vertical="center"/>
    </xf>
    <xf numFmtId="165" fontId="24" fillId="4" borderId="15" xfId="0" applyFont="1" applyFill="1" applyBorder="1" applyAlignment="1">
      <alignment horizontal="center" vertical="center"/>
    </xf>
    <xf numFmtId="165" fontId="24" fillId="4" borderId="18" xfId="0" applyFont="1" applyFill="1" applyBorder="1" applyAlignment="1">
      <alignment horizontal="center" vertical="center"/>
    </xf>
    <xf numFmtId="165" fontId="24" fillId="4" borderId="16" xfId="0" applyFont="1" applyFill="1" applyBorder="1" applyAlignment="1">
      <alignment horizontal="center" vertical="center"/>
    </xf>
    <xf numFmtId="165" fontId="20" fillId="0" borderId="0" xfId="0" quotePrefix="1" applyFont="1" applyAlignment="1">
      <alignment horizontal="center"/>
    </xf>
    <xf numFmtId="165" fontId="24" fillId="4" borderId="15" xfId="0" quotePrefix="1" applyFont="1" applyFill="1" applyBorder="1" applyAlignment="1">
      <alignment horizontal="center" vertical="center"/>
    </xf>
    <xf numFmtId="165" fontId="24" fillId="4" borderId="16" xfId="0" quotePrefix="1" applyFont="1" applyFill="1" applyBorder="1" applyAlignment="1">
      <alignment horizontal="center" vertical="center"/>
    </xf>
    <xf numFmtId="165" fontId="24" fillId="4" borderId="11" xfId="0" applyFont="1" applyFill="1" applyBorder="1" applyAlignment="1">
      <alignment horizontal="left" vertical="center"/>
    </xf>
    <xf numFmtId="165" fontId="18" fillId="2" borderId="12" xfId="0" applyFont="1" applyFill="1" applyBorder="1"/>
    <xf numFmtId="165" fontId="19" fillId="0" borderId="0" xfId="0" quotePrefix="1" applyFont="1" applyAlignment="1">
      <alignment horizontal="center"/>
    </xf>
    <xf numFmtId="165" fontId="19" fillId="0" borderId="0" xfId="0" applyFont="1" applyAlignment="1">
      <alignment horizontal="center"/>
    </xf>
    <xf numFmtId="165" fontId="6" fillId="0" borderId="11" xfId="0" applyFont="1" applyBorder="1" applyAlignment="1">
      <alignment horizontal="left" vertical="center"/>
    </xf>
    <xf numFmtId="165" fontId="21" fillId="0" borderId="12" xfId="0" quotePrefix="1" applyFont="1" applyBorder="1" applyAlignment="1">
      <alignment horizontal="left" vertical="center"/>
    </xf>
    <xf numFmtId="165" fontId="21" fillId="0" borderId="13" xfId="0" quotePrefix="1" applyFont="1" applyBorder="1" applyAlignment="1">
      <alignment horizontal="left" vertical="center"/>
    </xf>
    <xf numFmtId="165" fontId="6" fillId="0" borderId="11" xfId="0" applyFont="1" applyBorder="1" applyAlignment="1">
      <alignment horizontal="center" vertical="center"/>
    </xf>
    <xf numFmtId="165" fontId="21" fillId="0" borderId="13" xfId="0" applyFont="1" applyBorder="1" applyAlignment="1">
      <alignment horizontal="center" vertical="center"/>
    </xf>
    <xf numFmtId="165" fontId="6" fillId="0" borderId="12" xfId="0" applyFont="1" applyBorder="1" applyAlignment="1">
      <alignment horizontal="left" vertical="center"/>
    </xf>
    <xf numFmtId="165" fontId="6" fillId="0" borderId="13" xfId="0" applyFont="1" applyBorder="1" applyAlignment="1">
      <alignment horizontal="left" vertical="center"/>
    </xf>
    <xf numFmtId="0" fontId="24" fillId="4" borderId="11" xfId="0" applyNumberFormat="1" applyFont="1" applyFill="1" applyBorder="1" applyAlignment="1">
      <alignment horizontal="center" vertical="center"/>
    </xf>
    <xf numFmtId="0" fontId="24" fillId="4" borderId="12" xfId="0" applyNumberFormat="1" applyFont="1" applyFill="1" applyBorder="1" applyAlignment="1">
      <alignment horizontal="center" vertical="center"/>
    </xf>
    <xf numFmtId="0" fontId="24" fillId="4" borderId="13" xfId="0" applyNumberFormat="1" applyFont="1" applyFill="1" applyBorder="1" applyAlignment="1">
      <alignment horizontal="center" vertical="center"/>
    </xf>
    <xf numFmtId="165" fontId="24" fillId="2" borderId="11" xfId="0" quotePrefix="1" applyFont="1" applyFill="1" applyBorder="1" applyAlignment="1">
      <alignment horizontal="center" vertical="center"/>
    </xf>
    <xf numFmtId="165" fontId="24" fillId="2" borderId="12" xfId="0" applyFont="1" applyFill="1" applyBorder="1" applyAlignment="1">
      <alignment horizontal="center" vertical="center"/>
    </xf>
    <xf numFmtId="165" fontId="24" fillId="2" borderId="13" xfId="0" applyFont="1" applyFill="1" applyBorder="1" applyAlignment="1">
      <alignment horizontal="center" vertical="center"/>
    </xf>
    <xf numFmtId="20" fontId="21" fillId="0" borderId="15" xfId="0" applyNumberFormat="1" applyFont="1" applyBorder="1" applyAlignment="1">
      <alignment horizontal="center" vertical="center"/>
    </xf>
    <xf numFmtId="165" fontId="24" fillId="4" borderId="13" xfId="0" applyFont="1" applyFill="1" applyBorder="1" applyAlignment="1">
      <alignment horizontal="center" vertical="center"/>
    </xf>
    <xf numFmtId="165" fontId="24" fillId="4" borderId="12" xfId="0" applyFont="1" applyFill="1" applyBorder="1" applyAlignment="1">
      <alignment horizontal="left" vertical="center"/>
    </xf>
    <xf numFmtId="165" fontId="24" fillId="4" borderId="13" xfId="0" applyFont="1" applyFill="1" applyBorder="1" applyAlignment="1">
      <alignment horizontal="left" vertical="center"/>
    </xf>
    <xf numFmtId="165" fontId="21" fillId="0" borderId="11" xfId="0" applyFont="1" applyBorder="1" applyAlignment="1">
      <alignment horizontal="left" vertical="center"/>
    </xf>
    <xf numFmtId="165" fontId="21" fillId="0" borderId="12" xfId="0" applyFont="1" applyBorder="1" applyAlignment="1">
      <alignment horizontal="left" vertical="center"/>
    </xf>
    <xf numFmtId="165" fontId="21" fillId="0" borderId="13" xfId="0" applyFont="1" applyBorder="1" applyAlignment="1">
      <alignment horizontal="left" vertical="center"/>
    </xf>
    <xf numFmtId="167" fontId="37" fillId="2" borderId="11" xfId="0" applyNumberFormat="1" applyFont="1" applyFill="1" applyBorder="1" applyAlignment="1">
      <alignment horizontal="center" vertical="center"/>
    </xf>
    <xf numFmtId="167" fontId="37" fillId="2" borderId="13" xfId="0" applyNumberFormat="1" applyFont="1" applyFill="1" applyBorder="1" applyAlignment="1">
      <alignment horizontal="center" vertical="center"/>
    </xf>
    <xf numFmtId="0" fontId="24" fillId="4" borderId="5" xfId="0" applyNumberFormat="1" applyFont="1" applyFill="1" applyBorder="1" applyAlignment="1">
      <alignment horizontal="center" vertical="center"/>
    </xf>
    <xf numFmtId="167" fontId="37" fillId="4" borderId="11" xfId="0" applyNumberFormat="1" applyFont="1" applyFill="1" applyBorder="1" applyAlignment="1">
      <alignment horizontal="center" vertical="center"/>
    </xf>
    <xf numFmtId="167" fontId="37" fillId="4" borderId="13" xfId="0" applyNumberFormat="1" applyFont="1" applyFill="1" applyBorder="1" applyAlignment="1">
      <alignment horizontal="center" vertical="center"/>
    </xf>
    <xf numFmtId="165" fontId="13" fillId="0" borderId="19" xfId="0" applyFont="1" applyBorder="1" applyAlignment="1">
      <alignment horizontal="center" vertical="center"/>
    </xf>
    <xf numFmtId="165" fontId="13" fillId="0" borderId="20" xfId="0" applyFont="1" applyBorder="1" applyAlignment="1">
      <alignment horizontal="center" vertical="center"/>
    </xf>
    <xf numFmtId="165" fontId="3" fillId="0" borderId="2" xfId="0" applyFont="1" applyBorder="1" applyAlignment="1">
      <alignment horizontal="left" vertical="center"/>
    </xf>
    <xf numFmtId="165" fontId="3" fillId="0" borderId="3" xfId="0" applyFont="1" applyBorder="1" applyAlignment="1">
      <alignment horizontal="left" vertical="center"/>
    </xf>
    <xf numFmtId="165" fontId="3" fillId="0" borderId="4" xfId="0" applyFont="1" applyBorder="1" applyAlignment="1">
      <alignment horizontal="left" vertical="center"/>
    </xf>
    <xf numFmtId="165" fontId="3" fillId="0" borderId="9" xfId="0" applyFont="1" applyBorder="1" applyAlignment="1">
      <alignment horizontal="left" vertical="center"/>
    </xf>
    <xf numFmtId="165" fontId="3" fillId="0" borderId="5" xfId="0" applyFont="1" applyBorder="1" applyAlignment="1">
      <alignment horizontal="left" vertical="center"/>
    </xf>
    <xf numFmtId="165" fontId="3" fillId="0" borderId="10" xfId="0" applyFont="1" applyBorder="1" applyAlignment="1">
      <alignment horizontal="left" vertical="center"/>
    </xf>
    <xf numFmtId="165" fontId="3" fillId="0" borderId="8" xfId="0" applyFont="1" applyBorder="1" applyAlignment="1">
      <alignment horizontal="center"/>
    </xf>
    <xf numFmtId="165" fontId="3" fillId="0" borderId="19" xfId="0" applyFont="1" applyBorder="1" applyAlignment="1">
      <alignment horizontal="center"/>
    </xf>
    <xf numFmtId="165" fontId="3" fillId="0" borderId="20" xfId="0" applyFont="1" applyBorder="1" applyAlignment="1">
      <alignment horizontal="center"/>
    </xf>
    <xf numFmtId="165" fontId="14" fillId="0" borderId="20" xfId="0" applyFont="1" applyBorder="1" applyAlignment="1">
      <alignment horizontal="center" vertical="center"/>
    </xf>
    <xf numFmtId="165" fontId="13" fillId="0" borderId="19" xfId="3" applyNumberFormat="1" applyFont="1" applyBorder="1" applyAlignment="1">
      <alignment horizontal="center" vertical="center"/>
    </xf>
    <xf numFmtId="165" fontId="13" fillId="0" borderId="20" xfId="3" applyNumberFormat="1" applyFont="1" applyBorder="1" applyAlignment="1">
      <alignment horizontal="center" vertical="center"/>
    </xf>
  </cellXfs>
  <cellStyles count="4">
    <cellStyle name="Comma 2" xfId="1"/>
    <cellStyle name="Normal" xfId="0" builtinId="0"/>
    <cellStyle name="Normal 2" xfId="2"/>
    <cellStyle name="Separador de milhares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5</xdr:col>
      <xdr:colOff>19050</xdr:colOff>
      <xdr:row>2</xdr:row>
      <xdr:rowOff>19050</xdr:rowOff>
    </xdr:to>
    <xdr:pic>
      <xdr:nvPicPr>
        <xdr:cNvPr id="7361" name="Imagem 1">
          <a:extLst>
            <a:ext uri="{FF2B5EF4-FFF2-40B4-BE49-F238E27FC236}">
              <a16:creationId xmlns="" xmlns:a16="http://schemas.microsoft.com/office/drawing/2014/main" id="{00000000-0008-0000-0000-0000C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Jorge%20Farah/arquivos%20de%20trabalho/F%20P%20F%20de%20Mesa/2017/Paulista%20Individual/_SuperOpen-Dia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P-Fase2"/>
      <sheetName val="GP"/>
      <sheetName val="F2-15a18"/>
      <sheetName val="F2-19a21"/>
      <sheetName val="F2"/>
      <sheetName val="Oitavas"/>
      <sheetName val="F3"/>
      <sheetName val="F4"/>
      <sheetName val="F5"/>
      <sheetName val="CL"/>
      <sheetName val="FS1"/>
      <sheetName val="Jogos"/>
      <sheetName val="SL"/>
      <sheetName val="R1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>
    <pageSetUpPr autoPageBreaks="0"/>
  </sheetPr>
  <dimension ref="A1:CL180"/>
  <sheetViews>
    <sheetView showGridLines="0" tabSelected="1" zoomScale="70" zoomScaleNormal="70" zoomScaleSheetLayoutView="50" zoomScalePageLayoutView="60" workbookViewId="0">
      <selection activeCell="L3" sqref="L3"/>
    </sheetView>
  </sheetViews>
  <sheetFormatPr defaultColWidth="4.33203125" defaultRowHeight="30" customHeight="1" outlineLevelCol="1"/>
  <cols>
    <col min="1" max="1" width="4.83203125" style="43" customWidth="1"/>
    <col min="2" max="26" width="6.6640625" style="43" customWidth="1"/>
    <col min="27" max="27" width="5.83203125" style="43" customWidth="1"/>
    <col min="28" max="28" width="5.83203125" style="43" hidden="1" customWidth="1" outlineLevel="1"/>
    <col min="29" max="29" width="6.83203125" style="45" hidden="1" customWidth="1" outlineLevel="1"/>
    <col min="30" max="39" width="5.5" style="45" hidden="1" customWidth="1" outlineLevel="1"/>
    <col min="40" max="40" width="6.83203125" style="45" hidden="1" customWidth="1" outlineLevel="1"/>
    <col min="41" max="41" width="5.83203125" style="43" hidden="1" customWidth="1" outlineLevel="1"/>
    <col min="42" max="42" width="6.83203125" style="43" hidden="1" customWidth="1" outlineLevel="1"/>
    <col min="43" max="52" width="5.5" style="45" hidden="1" customWidth="1" outlineLevel="1"/>
    <col min="53" max="53" width="6.83203125" style="45" hidden="1" customWidth="1" outlineLevel="1"/>
    <col min="54" max="61" width="5.83203125" style="43" hidden="1" customWidth="1" outlineLevel="1"/>
    <col min="62" max="62" width="7" style="43" hidden="1" customWidth="1" outlineLevel="1"/>
    <col min="63" max="65" width="5.83203125" style="43" hidden="1" customWidth="1" outlineLevel="1"/>
    <col min="66" max="66" width="7" style="43" hidden="1" customWidth="1" outlineLevel="1"/>
    <col min="67" max="71" width="5.83203125" style="43" hidden="1" customWidth="1" outlineLevel="1"/>
    <col min="72" max="72" width="7" style="43" hidden="1" customWidth="1" outlineLevel="1"/>
    <col min="73" max="75" width="5.83203125" style="43" hidden="1" customWidth="1" outlineLevel="1"/>
    <col min="76" max="76" width="7" style="43" hidden="1" customWidth="1" outlineLevel="1"/>
    <col min="77" max="80" width="5.83203125" style="43" hidden="1" customWidth="1" outlineLevel="1"/>
    <col min="81" max="89" width="4.33203125" style="43" hidden="1" customWidth="1" outlineLevel="1"/>
    <col min="90" max="90" width="4.33203125" style="43" collapsed="1"/>
    <col min="91" max="16384" width="4.33203125" style="43"/>
  </cols>
  <sheetData>
    <row r="1" spans="1:88" ht="35.1" customHeight="1">
      <c r="A1" s="43" t="s">
        <v>55</v>
      </c>
      <c r="B1" s="151" t="s">
        <v>87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44"/>
    </row>
    <row r="2" spans="1:88" ht="35.1" customHeight="1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88" ht="30" customHeight="1">
      <c r="B3" s="48" t="s">
        <v>67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115"/>
      <c r="R3" s="115"/>
      <c r="S3" s="115"/>
      <c r="T3" s="115"/>
      <c r="U3" s="115"/>
      <c r="V3" s="115"/>
      <c r="W3" s="115"/>
      <c r="X3" s="115"/>
      <c r="Y3" s="116" t="s">
        <v>86</v>
      </c>
      <c r="Z3" s="49"/>
    </row>
    <row r="4" spans="1:88" ht="30" customHeight="1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1"/>
    </row>
    <row r="5" spans="1:88" ht="30" customHeight="1">
      <c r="B5" s="163" t="s">
        <v>7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5"/>
      <c r="Z5" s="51"/>
      <c r="AB5" s="52" t="s">
        <v>53</v>
      </c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4"/>
      <c r="AP5" s="54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5"/>
    </row>
    <row r="6" spans="1:88" ht="30" customHeight="1">
      <c r="B6" s="56">
        <v>1</v>
      </c>
      <c r="C6" s="153" t="s">
        <v>69</v>
      </c>
      <c r="D6" s="154"/>
      <c r="E6" s="155"/>
      <c r="F6" s="156" t="s">
        <v>76</v>
      </c>
      <c r="G6" s="157"/>
      <c r="H6" s="56">
        <v>4</v>
      </c>
      <c r="I6" s="153" t="s">
        <v>74</v>
      </c>
      <c r="J6" s="154"/>
      <c r="K6" s="155"/>
      <c r="L6" s="156" t="s">
        <v>64</v>
      </c>
      <c r="M6" s="157"/>
      <c r="N6" s="56">
        <v>7</v>
      </c>
      <c r="O6" s="153" t="s">
        <v>79</v>
      </c>
      <c r="P6" s="158"/>
      <c r="Q6" s="159"/>
      <c r="R6" s="156" t="s">
        <v>80</v>
      </c>
      <c r="S6" s="157"/>
      <c r="T6" s="56">
        <v>10</v>
      </c>
      <c r="U6" s="153" t="s">
        <v>82</v>
      </c>
      <c r="V6" s="158"/>
      <c r="W6" s="159"/>
      <c r="X6" s="156" t="s">
        <v>83</v>
      </c>
      <c r="Y6" s="157"/>
      <c r="Z6" s="57"/>
      <c r="AA6" s="58"/>
      <c r="AB6" s="59" t="s">
        <v>56</v>
      </c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1"/>
      <c r="AP6" s="61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2"/>
      <c r="BB6" s="58"/>
      <c r="BC6" s="58"/>
      <c r="BD6" s="58"/>
      <c r="BE6" s="58"/>
      <c r="BF6" s="58"/>
      <c r="BG6" s="58"/>
      <c r="BH6" s="58"/>
      <c r="BI6" s="58"/>
    </row>
    <row r="7" spans="1:88" ht="30" customHeight="1">
      <c r="B7" s="56">
        <f>B6+1</f>
        <v>2</v>
      </c>
      <c r="C7" s="153" t="s">
        <v>77</v>
      </c>
      <c r="D7" s="158"/>
      <c r="E7" s="159"/>
      <c r="F7" s="156" t="s">
        <v>64</v>
      </c>
      <c r="G7" s="157"/>
      <c r="H7" s="56">
        <v>5</v>
      </c>
      <c r="I7" s="153" t="s">
        <v>70</v>
      </c>
      <c r="J7" s="158"/>
      <c r="K7" s="159"/>
      <c r="L7" s="156" t="s">
        <v>76</v>
      </c>
      <c r="M7" s="157"/>
      <c r="N7" s="56">
        <v>8</v>
      </c>
      <c r="O7" s="153" t="s">
        <v>81</v>
      </c>
      <c r="P7" s="154"/>
      <c r="Q7" s="155"/>
      <c r="R7" s="156" t="s">
        <v>68</v>
      </c>
      <c r="S7" s="157"/>
      <c r="T7" s="56">
        <v>11</v>
      </c>
      <c r="U7" s="153" t="s">
        <v>84</v>
      </c>
      <c r="V7" s="154"/>
      <c r="W7" s="155"/>
      <c r="X7" s="156" t="s">
        <v>68</v>
      </c>
      <c r="Y7" s="157"/>
      <c r="Z7" s="57"/>
      <c r="AA7" s="58"/>
      <c r="AB7" s="63" t="s">
        <v>57</v>
      </c>
      <c r="AO7" s="58"/>
      <c r="AP7" s="58"/>
      <c r="BA7" s="64"/>
      <c r="BB7" s="58"/>
      <c r="BC7" s="58"/>
      <c r="BD7" s="58"/>
      <c r="BE7" s="58"/>
      <c r="BF7" s="58"/>
      <c r="BG7" s="58"/>
      <c r="BH7" s="58"/>
      <c r="BI7" s="58"/>
    </row>
    <row r="8" spans="1:88" ht="30" customHeight="1">
      <c r="B8" s="56">
        <f>B7+1</f>
        <v>3</v>
      </c>
      <c r="C8" s="153" t="s">
        <v>72</v>
      </c>
      <c r="D8" s="154"/>
      <c r="E8" s="155"/>
      <c r="F8" s="156" t="s">
        <v>64</v>
      </c>
      <c r="G8" s="157"/>
      <c r="H8" s="56">
        <v>6</v>
      </c>
      <c r="I8" s="153" t="s">
        <v>78</v>
      </c>
      <c r="J8" s="154"/>
      <c r="K8" s="155"/>
      <c r="L8" s="156" t="s">
        <v>76</v>
      </c>
      <c r="M8" s="157"/>
      <c r="N8" s="56">
        <v>9</v>
      </c>
      <c r="O8" s="153" t="s">
        <v>71</v>
      </c>
      <c r="P8" s="154"/>
      <c r="Q8" s="155"/>
      <c r="R8" s="156" t="s">
        <v>73</v>
      </c>
      <c r="S8" s="157"/>
      <c r="T8" s="56">
        <v>12</v>
      </c>
      <c r="U8" s="153" t="s">
        <v>75</v>
      </c>
      <c r="V8" s="158"/>
      <c r="W8" s="159"/>
      <c r="X8" s="156" t="s">
        <v>85</v>
      </c>
      <c r="Y8" s="157"/>
      <c r="Z8" s="57"/>
      <c r="AA8" s="58"/>
      <c r="AB8" s="65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7"/>
      <c r="AP8" s="67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8"/>
      <c r="BB8" s="58"/>
      <c r="BC8" s="58"/>
      <c r="BD8" s="58"/>
      <c r="BE8" s="58"/>
      <c r="BF8" s="58"/>
      <c r="BG8" s="58"/>
      <c r="BH8" s="58"/>
      <c r="BI8" s="58"/>
    </row>
    <row r="9" spans="1:88" ht="30" customHeight="1">
      <c r="B9" s="69"/>
      <c r="N9" s="70"/>
      <c r="P9" s="70"/>
      <c r="R9" s="70"/>
      <c r="T9" s="70"/>
      <c r="V9" s="70"/>
      <c r="Z9" s="57"/>
      <c r="AA9" s="58"/>
      <c r="AB9" s="58"/>
      <c r="AO9" s="58"/>
      <c r="AP9" s="58"/>
      <c r="BB9" s="58"/>
      <c r="BC9" s="58"/>
      <c r="BD9" s="58"/>
      <c r="BE9" s="58"/>
      <c r="BF9" s="58"/>
      <c r="BG9" s="58"/>
      <c r="BH9" s="58"/>
      <c r="BI9" s="58"/>
    </row>
    <row r="10" spans="1:88" ht="30" customHeight="1">
      <c r="B10" s="69"/>
      <c r="N10" s="70"/>
      <c r="P10" s="70"/>
      <c r="R10" s="70"/>
      <c r="T10" s="70"/>
      <c r="V10" s="70"/>
      <c r="Z10" s="57"/>
      <c r="AA10" s="58"/>
      <c r="AB10" s="58"/>
      <c r="AO10" s="58"/>
      <c r="AP10" s="58"/>
      <c r="BB10" s="58"/>
      <c r="BC10" s="58"/>
      <c r="BD10" s="58"/>
      <c r="BE10" s="58"/>
      <c r="BF10" s="58"/>
      <c r="BG10" s="58"/>
      <c r="BH10" s="58"/>
      <c r="BI10" s="58"/>
    </row>
    <row r="11" spans="1:88" ht="30" customHeight="1">
      <c r="B11" s="71" t="s">
        <v>54</v>
      </c>
      <c r="C11" s="72"/>
      <c r="D11" s="72"/>
      <c r="E11" s="72"/>
      <c r="F11" s="73"/>
      <c r="G11" s="73"/>
      <c r="H11" s="74"/>
      <c r="I11" s="72"/>
      <c r="J11" s="72"/>
      <c r="K11" s="72"/>
      <c r="L11" s="73"/>
      <c r="M11" s="73"/>
      <c r="N11" s="74"/>
      <c r="O11" s="72"/>
      <c r="P11" s="72"/>
      <c r="Q11" s="72"/>
      <c r="R11" s="73"/>
      <c r="S11" s="73"/>
      <c r="T11" s="74"/>
      <c r="U11" s="73"/>
      <c r="V11" s="73"/>
      <c r="W11" s="73"/>
      <c r="X11" s="73"/>
      <c r="Y11" s="73"/>
      <c r="Z11" s="57"/>
      <c r="AA11" s="58"/>
      <c r="AB11" s="58"/>
      <c r="AO11" s="58"/>
      <c r="AP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</row>
    <row r="12" spans="1:88" ht="30" customHeight="1">
      <c r="B12" s="160" t="s">
        <v>6</v>
      </c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2"/>
      <c r="Z12" s="57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175" t="s">
        <v>41</v>
      </c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</row>
    <row r="13" spans="1:88" ht="30" customHeight="1">
      <c r="B13" s="137" t="s">
        <v>2</v>
      </c>
      <c r="C13" s="138"/>
      <c r="D13" s="149" t="s">
        <v>10</v>
      </c>
      <c r="E13" s="150"/>
      <c r="F13" s="150"/>
      <c r="G13" s="150"/>
      <c r="H13" s="150"/>
      <c r="I13" s="150"/>
      <c r="J13" s="137" t="s">
        <v>40</v>
      </c>
      <c r="K13" s="138"/>
      <c r="L13" s="137" t="s">
        <v>9</v>
      </c>
      <c r="M13" s="138"/>
      <c r="N13" s="137" t="s">
        <v>38</v>
      </c>
      <c r="O13" s="138"/>
      <c r="P13" s="137" t="s">
        <v>27</v>
      </c>
      <c r="Q13" s="138"/>
      <c r="R13" s="137" t="s">
        <v>39</v>
      </c>
      <c r="S13" s="138"/>
      <c r="T13" s="137" t="s">
        <v>0</v>
      </c>
      <c r="U13" s="138"/>
      <c r="V13" s="137" t="s">
        <v>8</v>
      </c>
      <c r="W13" s="138"/>
      <c r="X13" s="137" t="s">
        <v>1</v>
      </c>
      <c r="Y13" s="167"/>
      <c r="Z13" s="57"/>
      <c r="AA13" s="58"/>
      <c r="AB13" s="45"/>
      <c r="AO13" s="45"/>
      <c r="AP13" s="45"/>
      <c r="BB13" s="45"/>
      <c r="BC13" s="137" t="s">
        <v>2</v>
      </c>
      <c r="BD13" s="138"/>
      <c r="BE13" s="149" t="s">
        <v>10</v>
      </c>
      <c r="BF13" s="150"/>
      <c r="BG13" s="150"/>
      <c r="BH13" s="150"/>
      <c r="BI13" s="150"/>
      <c r="BJ13" s="150"/>
      <c r="BK13" s="75"/>
      <c r="BL13" s="76"/>
      <c r="BM13" s="137" t="s">
        <v>40</v>
      </c>
      <c r="BN13" s="138"/>
      <c r="BO13" s="137" t="s">
        <v>42</v>
      </c>
      <c r="BP13" s="138"/>
      <c r="BQ13" s="137" t="s">
        <v>38</v>
      </c>
      <c r="BR13" s="138"/>
      <c r="BS13" s="137" t="s">
        <v>27</v>
      </c>
      <c r="BT13" s="138"/>
      <c r="BU13" s="137" t="s">
        <v>39</v>
      </c>
      <c r="BV13" s="138"/>
      <c r="BW13" s="137" t="s">
        <v>0</v>
      </c>
      <c r="BX13" s="138"/>
      <c r="BY13" s="137" t="s">
        <v>8</v>
      </c>
      <c r="BZ13" s="138"/>
      <c r="CA13" s="137" t="s">
        <v>1</v>
      </c>
      <c r="CB13" s="138"/>
      <c r="CC13" s="137" t="s">
        <v>26</v>
      </c>
      <c r="CD13" s="138"/>
      <c r="CE13" s="77"/>
      <c r="CF13" s="129" t="s">
        <v>25</v>
      </c>
      <c r="CG13" s="130"/>
      <c r="CH13" s="130"/>
      <c r="CI13" s="130"/>
      <c r="CJ13" s="131"/>
    </row>
    <row r="14" spans="1:88" ht="30" customHeight="1">
      <c r="B14" s="135">
        <v>1</v>
      </c>
      <c r="C14" s="136"/>
      <c r="D14" s="78" t="str">
        <f t="shared" ref="D14:D25" si="0">VLOOKUP($B14,$BC$14:$CD$25,3,0)</f>
        <v xml:space="preserve"> BRAGHETTO-SAVMZ </v>
      </c>
      <c r="E14" s="79"/>
      <c r="F14" s="79"/>
      <c r="G14" s="79"/>
      <c r="H14" s="79"/>
      <c r="I14" s="79"/>
      <c r="J14" s="135">
        <f t="shared" ref="J14:J25" si="1">VLOOKUP($B14,$BC$14:$CD$25,11,0)</f>
        <v>11</v>
      </c>
      <c r="K14" s="136"/>
      <c r="L14" s="135">
        <f t="shared" ref="L14:L25" si="2">VLOOKUP($B14,$BC$14:$CD$25,13,0)</f>
        <v>28</v>
      </c>
      <c r="M14" s="136"/>
      <c r="N14" s="135">
        <f t="shared" ref="N14:N25" si="3">VLOOKUP($B14,$BC$14:$CD$25,15,0)</f>
        <v>9</v>
      </c>
      <c r="O14" s="136"/>
      <c r="P14" s="135">
        <f t="shared" ref="P14:P25" si="4">VLOOKUP($B14,$BC$14:$CD$25,17,0)</f>
        <v>1</v>
      </c>
      <c r="Q14" s="136"/>
      <c r="R14" s="135">
        <f t="shared" ref="R14:R25" si="5">VLOOKUP($B14,$BC$14:$CD$25,19,0)</f>
        <v>1</v>
      </c>
      <c r="S14" s="136"/>
      <c r="T14" s="135">
        <f t="shared" ref="T14:T25" si="6">VLOOKUP($B14,$BC$14:$CD$25,21,0)</f>
        <v>48</v>
      </c>
      <c r="U14" s="136"/>
      <c r="V14" s="135">
        <f t="shared" ref="V14:V25" si="7">VLOOKUP($B14,$BC$14:$CD$25,23,0)</f>
        <v>36</v>
      </c>
      <c r="W14" s="136"/>
      <c r="X14" s="135">
        <f t="shared" ref="X14:X25" si="8">VLOOKUP($B14,$BC$14:$CD$25,25,0)</f>
        <v>12</v>
      </c>
      <c r="Y14" s="136"/>
      <c r="Z14" s="57"/>
      <c r="AA14" s="58"/>
      <c r="AB14" s="45"/>
      <c r="AO14" s="45"/>
      <c r="AP14" s="45"/>
      <c r="BB14" s="45"/>
      <c r="BC14" s="80">
        <f t="shared" ref="BC14:BC25" si="9">RANK(CF14,$CF$14:$CF$25)</f>
        <v>3</v>
      </c>
      <c r="BD14" s="81"/>
      <c r="BE14" s="78" t="str">
        <f>CONCATENATE(" ",C6,"-",F6," ")</f>
        <v xml:space="preserve"> BRYANT-SAVMZ </v>
      </c>
      <c r="BF14" s="79"/>
      <c r="BG14" s="79"/>
      <c r="BH14" s="79"/>
      <c r="BI14" s="79"/>
      <c r="BJ14" s="79"/>
      <c r="BK14" s="79"/>
      <c r="BL14" s="82"/>
      <c r="BM14" s="139">
        <f t="shared" ref="BM14:BM25" si="10">SUM(BQ14:BV14)</f>
        <v>11</v>
      </c>
      <c r="BN14" s="140"/>
      <c r="BO14" s="135">
        <f t="shared" ref="BO14:BO25" si="11">(BQ14*3)+BS14</f>
        <v>23</v>
      </c>
      <c r="BP14" s="136"/>
      <c r="BQ14" s="135">
        <f t="shared" ref="BQ14:BQ25" si="12">SUMIF(AC:AC,BE14,AD:AD)+SUMIF(AN:AN,BE14,AI:AI)+SUMIF(AP:AP,BE14,AQ:AQ)+SUMIF(BA:BA,BE14,AV:AV)</f>
        <v>7</v>
      </c>
      <c r="BR14" s="136"/>
      <c r="BS14" s="135">
        <f t="shared" ref="BS14:BS25" si="13">SUMIF(AC:AC,BE14,AE:AE)+SUMIF(AN:AN,BE14,AJ:AJ)+SUMIF(AP:AP,BE14,AR:AR)+SUMIF(BA:BA,BE14,AW:AW)</f>
        <v>2</v>
      </c>
      <c r="BT14" s="136"/>
      <c r="BU14" s="135">
        <f t="shared" ref="BU14:BU25" si="14">SUMIF(AC:AC,BE14,AF:AF)+SUMIF(AN:AN,BE14,AK:AK)+SUMIF(AP:AP,BE14,AS:AS)+SUMIF(BA:BA,BE14,AX:AX)</f>
        <v>2</v>
      </c>
      <c r="BV14" s="136"/>
      <c r="BW14" s="135">
        <f t="shared" ref="BW14:BW25" si="15">SUMIF(AC:AC,BE14,AG:AG)+SUMIF(AN:AN,BE14,AL:AL)+SUMIF(AP:AP,BE14,AT:AT)+SUMIF(BA:BA,BE14,AY:AY)</f>
        <v>57</v>
      </c>
      <c r="BX14" s="136"/>
      <c r="BY14" s="135">
        <f t="shared" ref="BY14:BY25" si="16">SUMIF(AC:AC,BE14,AH:AH)+SUMIF(AN:AN,BE14,AM:AM)+SUMIF(AP:AP,BE14,AU:AU)+SUMIF(BA:BA,BE14,AZ:AZ)</f>
        <v>36</v>
      </c>
      <c r="BZ14" s="136"/>
      <c r="CA14" s="135">
        <f t="shared" ref="CA14:CA25" si="17">BW14-BY14</f>
        <v>21</v>
      </c>
      <c r="CB14" s="136"/>
      <c r="CC14" s="135">
        <v>24</v>
      </c>
      <c r="CD14" s="136"/>
      <c r="CE14" s="83"/>
      <c r="CF14" s="132">
        <f t="shared" ref="CF14:CF25" si="18">(BO14*1000000000)+((BW14-BY14)*1000000)+(BW14*1000)+BQ14+CC14/100</f>
        <v>23021057007.240002</v>
      </c>
      <c r="CG14" s="133"/>
      <c r="CH14" s="133"/>
      <c r="CI14" s="133"/>
      <c r="CJ14" s="134"/>
    </row>
    <row r="15" spans="1:88" ht="30" customHeight="1">
      <c r="B15" s="135">
        <v>2</v>
      </c>
      <c r="C15" s="136"/>
      <c r="D15" s="78" t="str">
        <f t="shared" si="0"/>
        <v xml:space="preserve"> DEMA-SEP </v>
      </c>
      <c r="E15" s="79"/>
      <c r="F15" s="79"/>
      <c r="G15" s="79"/>
      <c r="H15" s="79"/>
      <c r="I15" s="79"/>
      <c r="J15" s="135">
        <f t="shared" si="1"/>
        <v>11</v>
      </c>
      <c r="K15" s="136"/>
      <c r="L15" s="135">
        <f t="shared" si="2"/>
        <v>25</v>
      </c>
      <c r="M15" s="136"/>
      <c r="N15" s="135">
        <f t="shared" si="3"/>
        <v>8</v>
      </c>
      <c r="O15" s="136"/>
      <c r="P15" s="135">
        <f t="shared" si="4"/>
        <v>1</v>
      </c>
      <c r="Q15" s="136"/>
      <c r="R15" s="135">
        <f t="shared" si="5"/>
        <v>2</v>
      </c>
      <c r="S15" s="136"/>
      <c r="T15" s="135">
        <f t="shared" si="6"/>
        <v>58</v>
      </c>
      <c r="U15" s="136"/>
      <c r="V15" s="135">
        <f t="shared" si="7"/>
        <v>48</v>
      </c>
      <c r="W15" s="136"/>
      <c r="X15" s="135">
        <f t="shared" si="8"/>
        <v>10</v>
      </c>
      <c r="Y15" s="136"/>
      <c r="Z15" s="57"/>
      <c r="AA15" s="58"/>
      <c r="AB15" s="45"/>
      <c r="AO15" s="45"/>
      <c r="AP15" s="45"/>
      <c r="BB15" s="45"/>
      <c r="BC15" s="80">
        <f t="shared" si="9"/>
        <v>6</v>
      </c>
      <c r="BD15" s="81"/>
      <c r="BE15" s="78" t="str">
        <f>CONCATENATE(" ",C7,"-",F7," ")</f>
        <v xml:space="preserve"> EDU BOLA-SEP </v>
      </c>
      <c r="BF15" s="79"/>
      <c r="BG15" s="79"/>
      <c r="BH15" s="79"/>
      <c r="BI15" s="79"/>
      <c r="BJ15" s="79"/>
      <c r="BK15" s="79"/>
      <c r="BL15" s="82"/>
      <c r="BM15" s="139">
        <f t="shared" si="10"/>
        <v>11</v>
      </c>
      <c r="BN15" s="140"/>
      <c r="BO15" s="135">
        <f t="shared" si="11"/>
        <v>18</v>
      </c>
      <c r="BP15" s="136"/>
      <c r="BQ15" s="135">
        <f t="shared" si="12"/>
        <v>5</v>
      </c>
      <c r="BR15" s="136"/>
      <c r="BS15" s="135">
        <f t="shared" si="13"/>
        <v>3</v>
      </c>
      <c r="BT15" s="136"/>
      <c r="BU15" s="135">
        <f t="shared" si="14"/>
        <v>3</v>
      </c>
      <c r="BV15" s="136"/>
      <c r="BW15" s="135">
        <f t="shared" si="15"/>
        <v>35</v>
      </c>
      <c r="BX15" s="136"/>
      <c r="BY15" s="135">
        <f t="shared" si="16"/>
        <v>31</v>
      </c>
      <c r="BZ15" s="136"/>
      <c r="CA15" s="135">
        <f t="shared" si="17"/>
        <v>4</v>
      </c>
      <c r="CB15" s="136"/>
      <c r="CC15" s="135">
        <f t="shared" ref="CC15:CC25" si="19">CC14-1</f>
        <v>23</v>
      </c>
      <c r="CD15" s="136"/>
      <c r="CE15" s="83"/>
      <c r="CF15" s="132">
        <f t="shared" si="18"/>
        <v>18004035005.23</v>
      </c>
      <c r="CG15" s="133"/>
      <c r="CH15" s="133"/>
      <c r="CI15" s="133"/>
      <c r="CJ15" s="134"/>
    </row>
    <row r="16" spans="1:88" ht="30" customHeight="1">
      <c r="B16" s="135">
        <v>3</v>
      </c>
      <c r="C16" s="136"/>
      <c r="D16" s="78" t="str">
        <f t="shared" si="0"/>
        <v xml:space="preserve"> BRYANT-SAVMZ </v>
      </c>
      <c r="E16" s="79"/>
      <c r="F16" s="79"/>
      <c r="G16" s="79"/>
      <c r="H16" s="79"/>
      <c r="I16" s="79"/>
      <c r="J16" s="135">
        <f t="shared" si="1"/>
        <v>11</v>
      </c>
      <c r="K16" s="136"/>
      <c r="L16" s="135">
        <f t="shared" si="2"/>
        <v>23</v>
      </c>
      <c r="M16" s="136"/>
      <c r="N16" s="135">
        <f t="shared" si="3"/>
        <v>7</v>
      </c>
      <c r="O16" s="136"/>
      <c r="P16" s="135">
        <f t="shared" si="4"/>
        <v>2</v>
      </c>
      <c r="Q16" s="136"/>
      <c r="R16" s="135">
        <f t="shared" si="5"/>
        <v>2</v>
      </c>
      <c r="S16" s="136"/>
      <c r="T16" s="135">
        <f t="shared" si="6"/>
        <v>57</v>
      </c>
      <c r="U16" s="136"/>
      <c r="V16" s="135">
        <f t="shared" si="7"/>
        <v>36</v>
      </c>
      <c r="W16" s="136"/>
      <c r="X16" s="135">
        <f t="shared" si="8"/>
        <v>21</v>
      </c>
      <c r="Y16" s="136"/>
      <c r="Z16" s="57"/>
      <c r="AA16" s="58"/>
      <c r="AB16" s="45"/>
      <c r="AO16" s="45"/>
      <c r="AP16" s="45"/>
      <c r="BB16" s="45"/>
      <c r="BC16" s="80">
        <f t="shared" si="9"/>
        <v>11</v>
      </c>
      <c r="BD16" s="81"/>
      <c r="BE16" s="78" t="str">
        <f>CONCATENATE(" ",C8,"-",F8," ")</f>
        <v xml:space="preserve"> SAMMARTINO-SEP </v>
      </c>
      <c r="BF16" s="79"/>
      <c r="BG16" s="79"/>
      <c r="BH16" s="79"/>
      <c r="BI16" s="79"/>
      <c r="BJ16" s="79"/>
      <c r="BK16" s="79"/>
      <c r="BL16" s="82"/>
      <c r="BM16" s="139">
        <f t="shared" si="10"/>
        <v>11</v>
      </c>
      <c r="BN16" s="140"/>
      <c r="BO16" s="135">
        <f t="shared" si="11"/>
        <v>7</v>
      </c>
      <c r="BP16" s="136"/>
      <c r="BQ16" s="135">
        <f t="shared" si="12"/>
        <v>1</v>
      </c>
      <c r="BR16" s="136"/>
      <c r="BS16" s="135">
        <f t="shared" si="13"/>
        <v>4</v>
      </c>
      <c r="BT16" s="136"/>
      <c r="BU16" s="135">
        <f t="shared" si="14"/>
        <v>6</v>
      </c>
      <c r="BV16" s="136"/>
      <c r="BW16" s="135">
        <f t="shared" si="15"/>
        <v>30</v>
      </c>
      <c r="BX16" s="136"/>
      <c r="BY16" s="135">
        <f t="shared" si="16"/>
        <v>43</v>
      </c>
      <c r="BZ16" s="136"/>
      <c r="CA16" s="135">
        <f t="shared" si="17"/>
        <v>-13</v>
      </c>
      <c r="CB16" s="136"/>
      <c r="CC16" s="135">
        <f t="shared" si="19"/>
        <v>22</v>
      </c>
      <c r="CD16" s="136"/>
      <c r="CE16" s="83"/>
      <c r="CF16" s="132">
        <f t="shared" si="18"/>
        <v>6987030001.2200003</v>
      </c>
      <c r="CG16" s="133"/>
      <c r="CH16" s="133"/>
      <c r="CI16" s="133"/>
      <c r="CJ16" s="134"/>
    </row>
    <row r="17" spans="2:88" ht="30" customHeight="1">
      <c r="B17" s="135">
        <v>4</v>
      </c>
      <c r="C17" s="136"/>
      <c r="D17" s="78" t="str">
        <f t="shared" si="0"/>
        <v xml:space="preserve"> CASTILHO FILHO-CEPE </v>
      </c>
      <c r="E17" s="79"/>
      <c r="F17" s="79"/>
      <c r="G17" s="79"/>
      <c r="H17" s="79"/>
      <c r="I17" s="79"/>
      <c r="J17" s="135">
        <f t="shared" si="1"/>
        <v>11</v>
      </c>
      <c r="K17" s="136"/>
      <c r="L17" s="135">
        <f t="shared" si="2"/>
        <v>20</v>
      </c>
      <c r="M17" s="136"/>
      <c r="N17" s="135">
        <f t="shared" si="3"/>
        <v>6</v>
      </c>
      <c r="O17" s="136"/>
      <c r="P17" s="135">
        <f t="shared" si="4"/>
        <v>2</v>
      </c>
      <c r="Q17" s="136"/>
      <c r="R17" s="135">
        <f t="shared" si="5"/>
        <v>3</v>
      </c>
      <c r="S17" s="136"/>
      <c r="T17" s="135">
        <f t="shared" si="6"/>
        <v>50</v>
      </c>
      <c r="U17" s="136"/>
      <c r="V17" s="135">
        <f t="shared" si="7"/>
        <v>41</v>
      </c>
      <c r="W17" s="136"/>
      <c r="X17" s="135">
        <f t="shared" si="8"/>
        <v>9</v>
      </c>
      <c r="Y17" s="136"/>
      <c r="Z17" s="57"/>
      <c r="AA17" s="58"/>
      <c r="AB17" s="45"/>
      <c r="AO17" s="45"/>
      <c r="AP17" s="45"/>
      <c r="BB17" s="45"/>
      <c r="BC17" s="80">
        <f t="shared" si="9"/>
        <v>2</v>
      </c>
      <c r="BD17" s="81"/>
      <c r="BE17" s="78" t="str">
        <f>CONCATENATE(" ",I6,"-",L6," ")</f>
        <v xml:space="preserve"> DEMA-SEP </v>
      </c>
      <c r="BF17" s="79"/>
      <c r="BG17" s="79"/>
      <c r="BH17" s="79"/>
      <c r="BI17" s="79"/>
      <c r="BJ17" s="79"/>
      <c r="BK17" s="79"/>
      <c r="BL17" s="82"/>
      <c r="BM17" s="139">
        <f t="shared" si="10"/>
        <v>11</v>
      </c>
      <c r="BN17" s="140"/>
      <c r="BO17" s="135">
        <f t="shared" si="11"/>
        <v>25</v>
      </c>
      <c r="BP17" s="136"/>
      <c r="BQ17" s="135">
        <f t="shared" si="12"/>
        <v>8</v>
      </c>
      <c r="BR17" s="136"/>
      <c r="BS17" s="135">
        <f t="shared" si="13"/>
        <v>1</v>
      </c>
      <c r="BT17" s="136"/>
      <c r="BU17" s="135">
        <f t="shared" si="14"/>
        <v>2</v>
      </c>
      <c r="BV17" s="136"/>
      <c r="BW17" s="135">
        <f t="shared" si="15"/>
        <v>58</v>
      </c>
      <c r="BX17" s="136"/>
      <c r="BY17" s="135">
        <f t="shared" si="16"/>
        <v>48</v>
      </c>
      <c r="BZ17" s="136"/>
      <c r="CA17" s="135">
        <f t="shared" si="17"/>
        <v>10</v>
      </c>
      <c r="CB17" s="136"/>
      <c r="CC17" s="135">
        <f t="shared" si="19"/>
        <v>21</v>
      </c>
      <c r="CD17" s="136"/>
      <c r="CE17" s="83"/>
      <c r="CF17" s="132">
        <f t="shared" si="18"/>
        <v>25010058008.209999</v>
      </c>
      <c r="CG17" s="133"/>
      <c r="CH17" s="133"/>
      <c r="CI17" s="133"/>
      <c r="CJ17" s="134"/>
    </row>
    <row r="18" spans="2:88" ht="30" customHeight="1">
      <c r="B18" s="135">
        <v>5</v>
      </c>
      <c r="C18" s="136"/>
      <c r="D18" s="78" t="str">
        <f t="shared" si="0"/>
        <v xml:space="preserve"> BASILIO-CEP </v>
      </c>
      <c r="E18" s="79"/>
      <c r="F18" s="79"/>
      <c r="G18" s="79"/>
      <c r="H18" s="79"/>
      <c r="I18" s="79"/>
      <c r="J18" s="135">
        <f t="shared" si="1"/>
        <v>11</v>
      </c>
      <c r="K18" s="136"/>
      <c r="L18" s="135">
        <f t="shared" si="2"/>
        <v>20</v>
      </c>
      <c r="M18" s="136"/>
      <c r="N18" s="135">
        <f t="shared" si="3"/>
        <v>6</v>
      </c>
      <c r="O18" s="136"/>
      <c r="P18" s="135">
        <f t="shared" si="4"/>
        <v>2</v>
      </c>
      <c r="Q18" s="136"/>
      <c r="R18" s="135">
        <f t="shared" si="5"/>
        <v>3</v>
      </c>
      <c r="S18" s="136"/>
      <c r="T18" s="135">
        <f t="shared" si="6"/>
        <v>40</v>
      </c>
      <c r="U18" s="136"/>
      <c r="V18" s="135">
        <f t="shared" si="7"/>
        <v>33</v>
      </c>
      <c r="W18" s="136"/>
      <c r="X18" s="135">
        <f t="shared" si="8"/>
        <v>7</v>
      </c>
      <c r="Y18" s="136"/>
      <c r="Z18" s="57"/>
      <c r="AA18" s="58"/>
      <c r="AB18" s="45"/>
      <c r="AO18" s="45"/>
      <c r="AP18" s="45"/>
      <c r="BB18" s="45"/>
      <c r="BC18" s="80">
        <f t="shared" si="9"/>
        <v>10</v>
      </c>
      <c r="BD18" s="81"/>
      <c r="BE18" s="78" t="str">
        <f>CONCATENATE(" ",I7,"-",L7," ")</f>
        <v xml:space="preserve"> ERISMAR-SAVMZ </v>
      </c>
      <c r="BF18" s="79"/>
      <c r="BG18" s="79"/>
      <c r="BH18" s="79"/>
      <c r="BI18" s="79"/>
      <c r="BJ18" s="79"/>
      <c r="BK18" s="79"/>
      <c r="BL18" s="82"/>
      <c r="BM18" s="139">
        <f t="shared" si="10"/>
        <v>11</v>
      </c>
      <c r="BN18" s="140"/>
      <c r="BO18" s="135">
        <f t="shared" si="11"/>
        <v>9</v>
      </c>
      <c r="BP18" s="136"/>
      <c r="BQ18" s="135">
        <f t="shared" si="12"/>
        <v>3</v>
      </c>
      <c r="BR18" s="136"/>
      <c r="BS18" s="135">
        <f t="shared" si="13"/>
        <v>0</v>
      </c>
      <c r="BT18" s="136"/>
      <c r="BU18" s="135">
        <f t="shared" si="14"/>
        <v>8</v>
      </c>
      <c r="BV18" s="136"/>
      <c r="BW18" s="135">
        <f t="shared" si="15"/>
        <v>33</v>
      </c>
      <c r="BX18" s="136"/>
      <c r="BY18" s="135">
        <f t="shared" si="16"/>
        <v>45</v>
      </c>
      <c r="BZ18" s="136"/>
      <c r="CA18" s="135">
        <f t="shared" si="17"/>
        <v>-12</v>
      </c>
      <c r="CB18" s="136"/>
      <c r="CC18" s="135">
        <f t="shared" si="19"/>
        <v>20</v>
      </c>
      <c r="CD18" s="136"/>
      <c r="CE18" s="83"/>
      <c r="CF18" s="132">
        <f t="shared" si="18"/>
        <v>8988033003.2000008</v>
      </c>
      <c r="CG18" s="133"/>
      <c r="CH18" s="133"/>
      <c r="CI18" s="133"/>
      <c r="CJ18" s="134"/>
    </row>
    <row r="19" spans="2:88" ht="30" customHeight="1">
      <c r="B19" s="135">
        <v>6</v>
      </c>
      <c r="C19" s="136"/>
      <c r="D19" s="78" t="str">
        <f t="shared" si="0"/>
        <v xml:space="preserve"> EDU BOLA-SEP </v>
      </c>
      <c r="E19" s="79"/>
      <c r="F19" s="79"/>
      <c r="G19" s="79"/>
      <c r="H19" s="79"/>
      <c r="I19" s="79"/>
      <c r="J19" s="135">
        <f t="shared" si="1"/>
        <v>11</v>
      </c>
      <c r="K19" s="136"/>
      <c r="L19" s="135">
        <f t="shared" si="2"/>
        <v>18</v>
      </c>
      <c r="M19" s="136"/>
      <c r="N19" s="135">
        <f t="shared" si="3"/>
        <v>5</v>
      </c>
      <c r="O19" s="136"/>
      <c r="P19" s="135">
        <f t="shared" si="4"/>
        <v>3</v>
      </c>
      <c r="Q19" s="136"/>
      <c r="R19" s="135">
        <f t="shared" si="5"/>
        <v>3</v>
      </c>
      <c r="S19" s="136"/>
      <c r="T19" s="135">
        <f t="shared" si="6"/>
        <v>35</v>
      </c>
      <c r="U19" s="136"/>
      <c r="V19" s="135">
        <f t="shared" si="7"/>
        <v>31</v>
      </c>
      <c r="W19" s="136"/>
      <c r="X19" s="135">
        <f t="shared" si="8"/>
        <v>4</v>
      </c>
      <c r="Y19" s="136"/>
      <c r="Z19" s="57"/>
      <c r="AA19" s="58"/>
      <c r="AB19" s="45"/>
      <c r="AO19" s="45"/>
      <c r="AP19" s="45"/>
      <c r="BB19" s="45"/>
      <c r="BC19" s="80">
        <f t="shared" si="9"/>
        <v>1</v>
      </c>
      <c r="BD19" s="81"/>
      <c r="BE19" s="78" t="str">
        <f>CONCATENATE(" ",I8,"-",L8," ")</f>
        <v xml:space="preserve"> BRAGHETTO-SAVMZ </v>
      </c>
      <c r="BF19" s="79"/>
      <c r="BG19" s="79"/>
      <c r="BH19" s="79"/>
      <c r="BI19" s="79"/>
      <c r="BJ19" s="79"/>
      <c r="BK19" s="79"/>
      <c r="BL19" s="82"/>
      <c r="BM19" s="139">
        <f t="shared" si="10"/>
        <v>11</v>
      </c>
      <c r="BN19" s="140"/>
      <c r="BO19" s="135">
        <f t="shared" si="11"/>
        <v>28</v>
      </c>
      <c r="BP19" s="136"/>
      <c r="BQ19" s="135">
        <f t="shared" si="12"/>
        <v>9</v>
      </c>
      <c r="BR19" s="136"/>
      <c r="BS19" s="135">
        <f t="shared" si="13"/>
        <v>1</v>
      </c>
      <c r="BT19" s="136"/>
      <c r="BU19" s="135">
        <f t="shared" si="14"/>
        <v>1</v>
      </c>
      <c r="BV19" s="136"/>
      <c r="BW19" s="135">
        <f t="shared" si="15"/>
        <v>48</v>
      </c>
      <c r="BX19" s="136"/>
      <c r="BY19" s="135">
        <f t="shared" si="16"/>
        <v>36</v>
      </c>
      <c r="BZ19" s="136"/>
      <c r="CA19" s="135">
        <f t="shared" si="17"/>
        <v>12</v>
      </c>
      <c r="CB19" s="136"/>
      <c r="CC19" s="135">
        <f t="shared" si="19"/>
        <v>19</v>
      </c>
      <c r="CD19" s="136"/>
      <c r="CE19" s="83"/>
      <c r="CF19" s="132">
        <f t="shared" si="18"/>
        <v>28012048009.189999</v>
      </c>
      <c r="CG19" s="133"/>
      <c r="CH19" s="133"/>
      <c r="CI19" s="133"/>
      <c r="CJ19" s="134"/>
    </row>
    <row r="20" spans="2:88" ht="30" customHeight="1">
      <c r="B20" s="135">
        <v>7</v>
      </c>
      <c r="C20" s="136"/>
      <c r="D20" s="78" t="str">
        <f t="shared" si="0"/>
        <v xml:space="preserve"> BERGAMINI-CFC </v>
      </c>
      <c r="E20" s="79"/>
      <c r="F20" s="79"/>
      <c r="G20" s="79"/>
      <c r="H20" s="79"/>
      <c r="I20" s="79"/>
      <c r="J20" s="135">
        <f t="shared" si="1"/>
        <v>11</v>
      </c>
      <c r="K20" s="136"/>
      <c r="L20" s="135">
        <f t="shared" si="2"/>
        <v>14</v>
      </c>
      <c r="M20" s="136"/>
      <c r="N20" s="135">
        <f t="shared" si="3"/>
        <v>4</v>
      </c>
      <c r="O20" s="136"/>
      <c r="P20" s="135">
        <f t="shared" si="4"/>
        <v>2</v>
      </c>
      <c r="Q20" s="136"/>
      <c r="R20" s="135">
        <f t="shared" si="5"/>
        <v>5</v>
      </c>
      <c r="S20" s="136"/>
      <c r="T20" s="135">
        <f t="shared" si="6"/>
        <v>43</v>
      </c>
      <c r="U20" s="136"/>
      <c r="V20" s="135">
        <f t="shared" si="7"/>
        <v>45</v>
      </c>
      <c r="W20" s="136"/>
      <c r="X20" s="135">
        <f t="shared" si="8"/>
        <v>-2</v>
      </c>
      <c r="Y20" s="136"/>
      <c r="Z20" s="57"/>
      <c r="AA20" s="58"/>
      <c r="AB20" s="45"/>
      <c r="AO20" s="45"/>
      <c r="AP20" s="45"/>
      <c r="BB20" s="45"/>
      <c r="BC20" s="80">
        <f t="shared" si="9"/>
        <v>4</v>
      </c>
      <c r="BD20" s="81"/>
      <c r="BE20" s="78" t="str">
        <f>CONCATENATE(" ",O6,"-",R6," ")</f>
        <v xml:space="preserve"> CASTILHO FILHO-CEPE </v>
      </c>
      <c r="BF20" s="79"/>
      <c r="BG20" s="79"/>
      <c r="BH20" s="79"/>
      <c r="BI20" s="79"/>
      <c r="BJ20" s="79"/>
      <c r="BK20" s="79"/>
      <c r="BL20" s="82"/>
      <c r="BM20" s="139">
        <f t="shared" si="10"/>
        <v>11</v>
      </c>
      <c r="BN20" s="140"/>
      <c r="BO20" s="135">
        <f t="shared" si="11"/>
        <v>20</v>
      </c>
      <c r="BP20" s="136"/>
      <c r="BQ20" s="135">
        <f t="shared" si="12"/>
        <v>6</v>
      </c>
      <c r="BR20" s="136"/>
      <c r="BS20" s="135">
        <f t="shared" si="13"/>
        <v>2</v>
      </c>
      <c r="BT20" s="136"/>
      <c r="BU20" s="135">
        <f t="shared" si="14"/>
        <v>3</v>
      </c>
      <c r="BV20" s="136"/>
      <c r="BW20" s="135">
        <f t="shared" si="15"/>
        <v>50</v>
      </c>
      <c r="BX20" s="136"/>
      <c r="BY20" s="135">
        <f t="shared" si="16"/>
        <v>41</v>
      </c>
      <c r="BZ20" s="136"/>
      <c r="CA20" s="135">
        <f t="shared" si="17"/>
        <v>9</v>
      </c>
      <c r="CB20" s="136"/>
      <c r="CC20" s="135">
        <f t="shared" si="19"/>
        <v>18</v>
      </c>
      <c r="CD20" s="136"/>
      <c r="CE20" s="83"/>
      <c r="CF20" s="132">
        <f t="shared" si="18"/>
        <v>20009050006.18</v>
      </c>
      <c r="CG20" s="133"/>
      <c r="CH20" s="133"/>
      <c r="CI20" s="133"/>
      <c r="CJ20" s="134"/>
    </row>
    <row r="21" spans="2:88" ht="30" customHeight="1">
      <c r="B21" s="135">
        <v>8</v>
      </c>
      <c r="C21" s="136"/>
      <c r="D21" s="78" t="str">
        <f t="shared" si="0"/>
        <v xml:space="preserve"> WAGNER LUIZ-SCCP </v>
      </c>
      <c r="E21" s="79"/>
      <c r="F21" s="79"/>
      <c r="G21" s="79"/>
      <c r="H21" s="79"/>
      <c r="I21" s="79"/>
      <c r="J21" s="135">
        <f t="shared" si="1"/>
        <v>11</v>
      </c>
      <c r="K21" s="136"/>
      <c r="L21" s="135">
        <f t="shared" si="2"/>
        <v>12</v>
      </c>
      <c r="M21" s="136"/>
      <c r="N21" s="135">
        <f t="shared" si="3"/>
        <v>3</v>
      </c>
      <c r="O21" s="136"/>
      <c r="P21" s="135">
        <f t="shared" si="4"/>
        <v>3</v>
      </c>
      <c r="Q21" s="136"/>
      <c r="R21" s="135">
        <f t="shared" si="5"/>
        <v>5</v>
      </c>
      <c r="S21" s="136"/>
      <c r="T21" s="135">
        <f t="shared" si="6"/>
        <v>43</v>
      </c>
      <c r="U21" s="136"/>
      <c r="V21" s="135">
        <f t="shared" si="7"/>
        <v>52</v>
      </c>
      <c r="W21" s="136"/>
      <c r="X21" s="135">
        <f t="shared" si="8"/>
        <v>-9</v>
      </c>
      <c r="Y21" s="136"/>
      <c r="Z21" s="57"/>
      <c r="AA21" s="58"/>
      <c r="AB21" s="45"/>
      <c r="AO21" s="45"/>
      <c r="AP21" s="45"/>
      <c r="BB21" s="45"/>
      <c r="BC21" s="80">
        <f t="shared" si="9"/>
        <v>12</v>
      </c>
      <c r="BD21" s="81"/>
      <c r="BE21" s="78" t="str">
        <f>CONCATENATE(" ",O7,"-",R7," ")</f>
        <v xml:space="preserve"> MARCELINHO-SCCP </v>
      </c>
      <c r="BF21" s="79"/>
      <c r="BG21" s="79"/>
      <c r="BH21" s="79"/>
      <c r="BI21" s="79"/>
      <c r="BJ21" s="79"/>
      <c r="BK21" s="79"/>
      <c r="BL21" s="82"/>
      <c r="BM21" s="139">
        <f t="shared" si="10"/>
        <v>11</v>
      </c>
      <c r="BN21" s="140"/>
      <c r="BO21" s="135">
        <f t="shared" si="11"/>
        <v>0</v>
      </c>
      <c r="BP21" s="136"/>
      <c r="BQ21" s="135">
        <f t="shared" si="12"/>
        <v>0</v>
      </c>
      <c r="BR21" s="136"/>
      <c r="BS21" s="135">
        <f t="shared" si="13"/>
        <v>0</v>
      </c>
      <c r="BT21" s="136"/>
      <c r="BU21" s="135">
        <f t="shared" si="14"/>
        <v>11</v>
      </c>
      <c r="BV21" s="136"/>
      <c r="BW21" s="135">
        <f t="shared" si="15"/>
        <v>28</v>
      </c>
      <c r="BX21" s="136"/>
      <c r="BY21" s="135">
        <f t="shared" si="16"/>
        <v>46</v>
      </c>
      <c r="BZ21" s="136"/>
      <c r="CA21" s="135">
        <f t="shared" si="17"/>
        <v>-18</v>
      </c>
      <c r="CB21" s="136"/>
      <c r="CC21" s="135">
        <f t="shared" si="19"/>
        <v>17</v>
      </c>
      <c r="CD21" s="136"/>
      <c r="CE21" s="83"/>
      <c r="CF21" s="132">
        <f t="shared" si="18"/>
        <v>-17971999.829999998</v>
      </c>
      <c r="CG21" s="133"/>
      <c r="CH21" s="133"/>
      <c r="CI21" s="133"/>
      <c r="CJ21" s="134"/>
    </row>
    <row r="22" spans="2:88" ht="30" customHeight="1">
      <c r="B22" s="135">
        <v>9</v>
      </c>
      <c r="C22" s="136"/>
      <c r="D22" s="78" t="str">
        <f t="shared" si="0"/>
        <v xml:space="preserve"> CHARLEAUX-SFC </v>
      </c>
      <c r="E22" s="79"/>
      <c r="F22" s="79"/>
      <c r="G22" s="79"/>
      <c r="H22" s="79"/>
      <c r="I22" s="79"/>
      <c r="J22" s="135">
        <f t="shared" si="1"/>
        <v>11</v>
      </c>
      <c r="K22" s="136"/>
      <c r="L22" s="135">
        <f t="shared" si="2"/>
        <v>11</v>
      </c>
      <c r="M22" s="136"/>
      <c r="N22" s="135">
        <f t="shared" si="3"/>
        <v>3</v>
      </c>
      <c r="O22" s="136"/>
      <c r="P22" s="135">
        <f t="shared" si="4"/>
        <v>2</v>
      </c>
      <c r="Q22" s="136"/>
      <c r="R22" s="135">
        <f t="shared" si="5"/>
        <v>6</v>
      </c>
      <c r="S22" s="136"/>
      <c r="T22" s="135">
        <f t="shared" si="6"/>
        <v>33</v>
      </c>
      <c r="U22" s="136"/>
      <c r="V22" s="135">
        <f t="shared" si="7"/>
        <v>42</v>
      </c>
      <c r="W22" s="136"/>
      <c r="X22" s="135">
        <f t="shared" si="8"/>
        <v>-9</v>
      </c>
      <c r="Y22" s="136"/>
      <c r="Z22" s="57"/>
      <c r="AA22" s="58"/>
      <c r="AB22" s="45"/>
      <c r="AO22" s="45"/>
      <c r="AP22" s="45"/>
      <c r="BB22" s="45"/>
      <c r="BC22" s="80">
        <f t="shared" si="9"/>
        <v>7</v>
      </c>
      <c r="BD22" s="81"/>
      <c r="BE22" s="78" t="str">
        <f>CONCATENATE(" ",O8,"-",R8," ")</f>
        <v xml:space="preserve"> BERGAMINI-CFC </v>
      </c>
      <c r="BF22" s="79"/>
      <c r="BG22" s="79"/>
      <c r="BH22" s="79"/>
      <c r="BI22" s="79"/>
      <c r="BJ22" s="79"/>
      <c r="BK22" s="79"/>
      <c r="BL22" s="82"/>
      <c r="BM22" s="139">
        <f t="shared" si="10"/>
        <v>11</v>
      </c>
      <c r="BN22" s="140"/>
      <c r="BO22" s="135">
        <f t="shared" si="11"/>
        <v>14</v>
      </c>
      <c r="BP22" s="136"/>
      <c r="BQ22" s="135">
        <f t="shared" si="12"/>
        <v>4</v>
      </c>
      <c r="BR22" s="136"/>
      <c r="BS22" s="135">
        <f t="shared" si="13"/>
        <v>2</v>
      </c>
      <c r="BT22" s="136"/>
      <c r="BU22" s="135">
        <f t="shared" si="14"/>
        <v>5</v>
      </c>
      <c r="BV22" s="136"/>
      <c r="BW22" s="135">
        <f t="shared" si="15"/>
        <v>43</v>
      </c>
      <c r="BX22" s="136"/>
      <c r="BY22" s="135">
        <f t="shared" si="16"/>
        <v>45</v>
      </c>
      <c r="BZ22" s="136"/>
      <c r="CA22" s="135">
        <f t="shared" si="17"/>
        <v>-2</v>
      </c>
      <c r="CB22" s="136"/>
      <c r="CC22" s="135">
        <f t="shared" si="19"/>
        <v>16</v>
      </c>
      <c r="CD22" s="136"/>
      <c r="CE22" s="83"/>
      <c r="CF22" s="132">
        <f t="shared" si="18"/>
        <v>13998043004.16</v>
      </c>
      <c r="CG22" s="133"/>
      <c r="CH22" s="133"/>
      <c r="CI22" s="133"/>
      <c r="CJ22" s="134"/>
    </row>
    <row r="23" spans="2:88" ht="30" customHeight="1">
      <c r="B23" s="135">
        <v>10</v>
      </c>
      <c r="C23" s="136"/>
      <c r="D23" s="78" t="str">
        <f t="shared" si="0"/>
        <v xml:space="preserve"> ERISMAR-SAVMZ </v>
      </c>
      <c r="E23" s="79"/>
      <c r="F23" s="79"/>
      <c r="G23" s="79"/>
      <c r="H23" s="79"/>
      <c r="I23" s="79"/>
      <c r="J23" s="135">
        <f t="shared" si="1"/>
        <v>11</v>
      </c>
      <c r="K23" s="136"/>
      <c r="L23" s="135">
        <f t="shared" si="2"/>
        <v>9</v>
      </c>
      <c r="M23" s="136"/>
      <c r="N23" s="135">
        <f t="shared" si="3"/>
        <v>3</v>
      </c>
      <c r="O23" s="136"/>
      <c r="P23" s="135">
        <f t="shared" si="4"/>
        <v>0</v>
      </c>
      <c r="Q23" s="136"/>
      <c r="R23" s="135">
        <f t="shared" si="5"/>
        <v>8</v>
      </c>
      <c r="S23" s="136"/>
      <c r="T23" s="135">
        <f t="shared" si="6"/>
        <v>33</v>
      </c>
      <c r="U23" s="136"/>
      <c r="V23" s="135">
        <f t="shared" si="7"/>
        <v>45</v>
      </c>
      <c r="W23" s="136"/>
      <c r="X23" s="135">
        <f t="shared" si="8"/>
        <v>-12</v>
      </c>
      <c r="Y23" s="136"/>
      <c r="Z23" s="57"/>
      <c r="AA23" s="58"/>
      <c r="AB23" s="45"/>
      <c r="AO23" s="45"/>
      <c r="AP23" s="45"/>
      <c r="BB23" s="45"/>
      <c r="BC23" s="80">
        <f t="shared" si="9"/>
        <v>9</v>
      </c>
      <c r="BD23" s="81"/>
      <c r="BE23" s="78" t="str">
        <f>CONCATENATE(" ",U6,"-",X6," ")</f>
        <v xml:space="preserve"> CHARLEAUX-SFC </v>
      </c>
      <c r="BF23" s="79"/>
      <c r="BG23" s="79"/>
      <c r="BH23" s="79"/>
      <c r="BI23" s="79"/>
      <c r="BJ23" s="79"/>
      <c r="BK23" s="79"/>
      <c r="BL23" s="82"/>
      <c r="BM23" s="139">
        <f t="shared" si="10"/>
        <v>11</v>
      </c>
      <c r="BN23" s="140"/>
      <c r="BO23" s="135">
        <f t="shared" si="11"/>
        <v>11</v>
      </c>
      <c r="BP23" s="136"/>
      <c r="BQ23" s="135">
        <f t="shared" si="12"/>
        <v>3</v>
      </c>
      <c r="BR23" s="136"/>
      <c r="BS23" s="135">
        <f t="shared" si="13"/>
        <v>2</v>
      </c>
      <c r="BT23" s="136"/>
      <c r="BU23" s="135">
        <f t="shared" si="14"/>
        <v>6</v>
      </c>
      <c r="BV23" s="136"/>
      <c r="BW23" s="135">
        <f t="shared" si="15"/>
        <v>33</v>
      </c>
      <c r="BX23" s="136"/>
      <c r="BY23" s="135">
        <f t="shared" si="16"/>
        <v>42</v>
      </c>
      <c r="BZ23" s="136"/>
      <c r="CA23" s="135">
        <f t="shared" si="17"/>
        <v>-9</v>
      </c>
      <c r="CB23" s="136"/>
      <c r="CC23" s="135">
        <f t="shared" si="19"/>
        <v>15</v>
      </c>
      <c r="CD23" s="136"/>
      <c r="CE23" s="83"/>
      <c r="CF23" s="132">
        <f t="shared" si="18"/>
        <v>10991033003.15</v>
      </c>
      <c r="CG23" s="133"/>
      <c r="CH23" s="133"/>
      <c r="CI23" s="133"/>
      <c r="CJ23" s="134"/>
    </row>
    <row r="24" spans="2:88" ht="30" customHeight="1">
      <c r="B24" s="135">
        <v>11</v>
      </c>
      <c r="C24" s="136"/>
      <c r="D24" s="78" t="str">
        <f t="shared" si="0"/>
        <v xml:space="preserve"> SAMMARTINO-SEP </v>
      </c>
      <c r="E24" s="79"/>
      <c r="F24" s="79"/>
      <c r="G24" s="79"/>
      <c r="H24" s="79"/>
      <c r="I24" s="79"/>
      <c r="J24" s="135">
        <f t="shared" si="1"/>
        <v>11</v>
      </c>
      <c r="K24" s="136"/>
      <c r="L24" s="135">
        <f t="shared" si="2"/>
        <v>7</v>
      </c>
      <c r="M24" s="136"/>
      <c r="N24" s="135">
        <f t="shared" si="3"/>
        <v>1</v>
      </c>
      <c r="O24" s="136"/>
      <c r="P24" s="135">
        <f t="shared" si="4"/>
        <v>4</v>
      </c>
      <c r="Q24" s="136"/>
      <c r="R24" s="135">
        <f t="shared" si="5"/>
        <v>6</v>
      </c>
      <c r="S24" s="136"/>
      <c r="T24" s="135">
        <f t="shared" si="6"/>
        <v>30</v>
      </c>
      <c r="U24" s="136"/>
      <c r="V24" s="135">
        <f t="shared" si="7"/>
        <v>43</v>
      </c>
      <c r="W24" s="136"/>
      <c r="X24" s="135">
        <f t="shared" si="8"/>
        <v>-13</v>
      </c>
      <c r="Y24" s="136"/>
      <c r="Z24" s="57"/>
      <c r="AA24" s="58"/>
      <c r="AB24" s="45"/>
      <c r="AO24" s="45"/>
      <c r="AP24" s="45"/>
      <c r="BB24" s="45"/>
      <c r="BC24" s="80">
        <f t="shared" si="9"/>
        <v>8</v>
      </c>
      <c r="BD24" s="81"/>
      <c r="BE24" s="78" t="str">
        <f>CONCATENATE(" ",U7,"-",X7," ")</f>
        <v xml:space="preserve"> WAGNER LUIZ-SCCP </v>
      </c>
      <c r="BF24" s="79"/>
      <c r="BG24" s="79"/>
      <c r="BH24" s="79"/>
      <c r="BI24" s="79"/>
      <c r="BJ24" s="79"/>
      <c r="BK24" s="79"/>
      <c r="BL24" s="82"/>
      <c r="BM24" s="139">
        <f t="shared" si="10"/>
        <v>11</v>
      </c>
      <c r="BN24" s="140"/>
      <c r="BO24" s="135">
        <f t="shared" si="11"/>
        <v>12</v>
      </c>
      <c r="BP24" s="136"/>
      <c r="BQ24" s="135">
        <f t="shared" si="12"/>
        <v>3</v>
      </c>
      <c r="BR24" s="136"/>
      <c r="BS24" s="135">
        <f t="shared" si="13"/>
        <v>3</v>
      </c>
      <c r="BT24" s="136"/>
      <c r="BU24" s="135">
        <f t="shared" si="14"/>
        <v>5</v>
      </c>
      <c r="BV24" s="136"/>
      <c r="BW24" s="135">
        <f t="shared" si="15"/>
        <v>43</v>
      </c>
      <c r="BX24" s="136"/>
      <c r="BY24" s="135">
        <f t="shared" si="16"/>
        <v>52</v>
      </c>
      <c r="BZ24" s="136"/>
      <c r="CA24" s="135">
        <f t="shared" si="17"/>
        <v>-9</v>
      </c>
      <c r="CB24" s="136"/>
      <c r="CC24" s="135">
        <f t="shared" si="19"/>
        <v>14</v>
      </c>
      <c r="CD24" s="136"/>
      <c r="CE24" s="83"/>
      <c r="CF24" s="132">
        <f t="shared" si="18"/>
        <v>11991043003.139999</v>
      </c>
      <c r="CG24" s="133"/>
      <c r="CH24" s="133"/>
      <c r="CI24" s="133"/>
      <c r="CJ24" s="134"/>
    </row>
    <row r="25" spans="2:88" ht="30" customHeight="1">
      <c r="B25" s="135">
        <v>12</v>
      </c>
      <c r="C25" s="136"/>
      <c r="D25" s="78" t="str">
        <f t="shared" si="0"/>
        <v xml:space="preserve"> MARCELINHO-SCCP </v>
      </c>
      <c r="E25" s="79"/>
      <c r="F25" s="79"/>
      <c r="G25" s="79"/>
      <c r="H25" s="79"/>
      <c r="I25" s="79"/>
      <c r="J25" s="135">
        <f t="shared" si="1"/>
        <v>11</v>
      </c>
      <c r="K25" s="136"/>
      <c r="L25" s="135">
        <f t="shared" si="2"/>
        <v>0</v>
      </c>
      <c r="M25" s="136"/>
      <c r="N25" s="135">
        <f t="shared" si="3"/>
        <v>0</v>
      </c>
      <c r="O25" s="136"/>
      <c r="P25" s="135">
        <f t="shared" si="4"/>
        <v>0</v>
      </c>
      <c r="Q25" s="136"/>
      <c r="R25" s="135">
        <f t="shared" si="5"/>
        <v>11</v>
      </c>
      <c r="S25" s="136"/>
      <c r="T25" s="135">
        <f t="shared" si="6"/>
        <v>28</v>
      </c>
      <c r="U25" s="136"/>
      <c r="V25" s="135">
        <f t="shared" si="7"/>
        <v>46</v>
      </c>
      <c r="W25" s="136"/>
      <c r="X25" s="135">
        <f t="shared" si="8"/>
        <v>-18</v>
      </c>
      <c r="Y25" s="136"/>
      <c r="Z25" s="57"/>
      <c r="AA25" s="58"/>
      <c r="AB25" s="45"/>
      <c r="AO25" s="45"/>
      <c r="AP25" s="45"/>
      <c r="BB25" s="45"/>
      <c r="BC25" s="80">
        <f t="shared" si="9"/>
        <v>5</v>
      </c>
      <c r="BD25" s="81"/>
      <c r="BE25" s="78" t="str">
        <f>CONCATENATE(" ",U8,"-",X8," ")</f>
        <v xml:space="preserve"> BASILIO-CEP </v>
      </c>
      <c r="BF25" s="79"/>
      <c r="BG25" s="79"/>
      <c r="BH25" s="79"/>
      <c r="BI25" s="79"/>
      <c r="BJ25" s="79"/>
      <c r="BK25" s="79"/>
      <c r="BL25" s="82"/>
      <c r="BM25" s="139">
        <f t="shared" si="10"/>
        <v>11</v>
      </c>
      <c r="BN25" s="140"/>
      <c r="BO25" s="135">
        <f t="shared" si="11"/>
        <v>20</v>
      </c>
      <c r="BP25" s="136"/>
      <c r="BQ25" s="135">
        <f t="shared" si="12"/>
        <v>6</v>
      </c>
      <c r="BR25" s="136"/>
      <c r="BS25" s="135">
        <f t="shared" si="13"/>
        <v>2</v>
      </c>
      <c r="BT25" s="136"/>
      <c r="BU25" s="135">
        <f t="shared" si="14"/>
        <v>3</v>
      </c>
      <c r="BV25" s="136"/>
      <c r="BW25" s="135">
        <f t="shared" si="15"/>
        <v>40</v>
      </c>
      <c r="BX25" s="136"/>
      <c r="BY25" s="135">
        <f t="shared" si="16"/>
        <v>33</v>
      </c>
      <c r="BZ25" s="136"/>
      <c r="CA25" s="135">
        <f t="shared" si="17"/>
        <v>7</v>
      </c>
      <c r="CB25" s="136"/>
      <c r="CC25" s="135">
        <f t="shared" si="19"/>
        <v>13</v>
      </c>
      <c r="CD25" s="136"/>
      <c r="CE25" s="83"/>
      <c r="CF25" s="132">
        <f t="shared" si="18"/>
        <v>20007040006.130001</v>
      </c>
      <c r="CG25" s="133"/>
      <c r="CH25" s="133"/>
      <c r="CI25" s="133"/>
      <c r="CJ25" s="134"/>
    </row>
    <row r="26" spans="2:88" ht="30" customHeight="1">
      <c r="B26" s="69"/>
      <c r="N26" s="70"/>
      <c r="P26" s="70"/>
      <c r="R26" s="70"/>
      <c r="T26" s="70"/>
      <c r="V26" s="70"/>
    </row>
    <row r="27" spans="2:88" ht="30" customHeight="1">
      <c r="B27" s="146" t="str">
        <f>$B$1</f>
        <v>F.P.F.M. - 42ª Taça São Paulo Individual 2026</v>
      </c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</row>
    <row r="28" spans="2:88" ht="30" customHeight="1">
      <c r="B28" s="69"/>
      <c r="N28" s="70"/>
      <c r="P28" s="70"/>
      <c r="R28" s="70"/>
      <c r="T28" s="70"/>
      <c r="V28" s="70"/>
    </row>
    <row r="29" spans="2:88" ht="30" customHeight="1">
      <c r="B29" s="84" t="str">
        <f>$B$3</f>
        <v>Master - 1ª Divisão</v>
      </c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5" t="str">
        <f>$Y$3</f>
        <v>S.A.V.Maria Zélia - 04-JuL-2026</v>
      </c>
    </row>
    <row r="30" spans="2:88" ht="30" customHeight="1">
      <c r="B30" s="69"/>
      <c r="N30" s="70"/>
      <c r="P30" s="70"/>
      <c r="R30" s="70"/>
      <c r="T30" s="70"/>
      <c r="V30" s="70"/>
    </row>
    <row r="31" spans="2:88" ht="30" customHeight="1">
      <c r="B31" s="69"/>
      <c r="N31" s="70"/>
      <c r="P31" s="70"/>
      <c r="R31" s="70"/>
      <c r="T31" s="70"/>
      <c r="V31" s="70"/>
    </row>
    <row r="32" spans="2:88" ht="30" customHeight="1">
      <c r="B32" s="147" t="s">
        <v>13</v>
      </c>
      <c r="C32" s="148"/>
      <c r="D32" s="123">
        <v>45466</v>
      </c>
      <c r="E32" s="124"/>
      <c r="F32" s="125"/>
      <c r="N32" s="70"/>
      <c r="P32" s="70"/>
      <c r="R32" s="70"/>
      <c r="T32" s="70"/>
      <c r="V32" s="70"/>
      <c r="AC32" s="86" t="s">
        <v>65</v>
      </c>
      <c r="AD32" s="86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P32" s="86" t="s">
        <v>66</v>
      </c>
      <c r="AQ32" s="86"/>
      <c r="AR32" s="87"/>
      <c r="AS32" s="87"/>
      <c r="AT32" s="87"/>
      <c r="AU32" s="87"/>
      <c r="AV32" s="87"/>
      <c r="AW32" s="87"/>
      <c r="AX32" s="87"/>
      <c r="AY32" s="87"/>
      <c r="AZ32" s="87"/>
      <c r="BA32" s="87"/>
    </row>
    <row r="33" spans="2:80" ht="30" customHeight="1">
      <c r="B33" s="69"/>
      <c r="N33" s="70"/>
      <c r="P33" s="70"/>
      <c r="R33" s="70"/>
      <c r="T33" s="70"/>
      <c r="V33" s="70"/>
    </row>
    <row r="34" spans="2:80" ht="30" customHeight="1">
      <c r="B34" s="88" t="s">
        <v>5</v>
      </c>
      <c r="C34" s="89">
        <v>1</v>
      </c>
      <c r="D34" s="90"/>
      <c r="E34" s="90"/>
      <c r="F34" s="90"/>
      <c r="G34" s="90"/>
      <c r="H34" s="90"/>
      <c r="I34" s="91"/>
      <c r="J34" s="91"/>
      <c r="K34" s="92" t="s">
        <v>4</v>
      </c>
      <c r="L34" s="141">
        <v>0.375</v>
      </c>
      <c r="M34" s="142"/>
      <c r="N34" s="90"/>
      <c r="O34" s="88" t="s">
        <v>5</v>
      </c>
      <c r="P34" s="89">
        <f>C34+1</f>
        <v>2</v>
      </c>
      <c r="Q34" s="90"/>
      <c r="R34" s="90"/>
      <c r="S34" s="90"/>
      <c r="T34" s="90"/>
      <c r="U34" s="90"/>
      <c r="V34" s="91"/>
      <c r="W34" s="91"/>
      <c r="X34" s="92" t="s">
        <v>4</v>
      </c>
      <c r="Y34" s="141">
        <v>0.39583333333333331</v>
      </c>
      <c r="Z34" s="142"/>
      <c r="AC34" s="93" t="str">
        <f>B34</f>
        <v>Rd.</v>
      </c>
      <c r="AD34" s="94">
        <f>C34</f>
        <v>1</v>
      </c>
      <c r="AE34" s="90"/>
      <c r="AF34" s="90"/>
      <c r="AG34" s="90"/>
      <c r="AH34" s="90"/>
      <c r="AI34" s="90"/>
      <c r="AJ34" s="90"/>
      <c r="AK34" s="90"/>
      <c r="AL34" s="43"/>
      <c r="AP34" s="93" t="str">
        <f>O34</f>
        <v>Rd.</v>
      </c>
      <c r="AQ34" s="94">
        <f>P34</f>
        <v>2</v>
      </c>
      <c r="CB34" s="90"/>
    </row>
    <row r="35" spans="2:80" ht="30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5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5"/>
      <c r="CB35" s="90"/>
    </row>
    <row r="36" spans="2:80" ht="30" customHeight="1">
      <c r="B36" s="88" t="s">
        <v>3</v>
      </c>
      <c r="C36" s="96"/>
      <c r="D36" s="143" t="s">
        <v>11</v>
      </c>
      <c r="E36" s="144"/>
      <c r="F36" s="144"/>
      <c r="G36" s="144"/>
      <c r="H36" s="144"/>
      <c r="I36" s="144"/>
      <c r="J36" s="144"/>
      <c r="K36" s="144"/>
      <c r="L36" s="144"/>
      <c r="M36" s="145"/>
      <c r="N36" s="90"/>
      <c r="O36" s="88" t="s">
        <v>3</v>
      </c>
      <c r="P36" s="96"/>
      <c r="Q36" s="143" t="s">
        <v>11</v>
      </c>
      <c r="R36" s="144"/>
      <c r="S36" s="144"/>
      <c r="T36" s="144"/>
      <c r="U36" s="144"/>
      <c r="V36" s="144"/>
      <c r="W36" s="144"/>
      <c r="X36" s="144"/>
      <c r="Y36" s="144"/>
      <c r="Z36" s="145"/>
      <c r="AC36" s="97" t="s">
        <v>12</v>
      </c>
      <c r="AD36" s="98" t="s">
        <v>28</v>
      </c>
      <c r="AE36" s="98" t="s">
        <v>29</v>
      </c>
      <c r="AF36" s="98" t="s">
        <v>30</v>
      </c>
      <c r="AG36" s="98" t="s">
        <v>31</v>
      </c>
      <c r="AH36" s="98" t="s">
        <v>32</v>
      </c>
      <c r="AI36" s="99" t="s">
        <v>33</v>
      </c>
      <c r="AJ36" s="99" t="s">
        <v>34</v>
      </c>
      <c r="AK36" s="99" t="s">
        <v>35</v>
      </c>
      <c r="AL36" s="99" t="s">
        <v>36</v>
      </c>
      <c r="AM36" s="99" t="s">
        <v>37</v>
      </c>
      <c r="AN36" s="100" t="s">
        <v>12</v>
      </c>
      <c r="AP36" s="97" t="s">
        <v>12</v>
      </c>
      <c r="AQ36" s="98" t="s">
        <v>28</v>
      </c>
      <c r="AR36" s="98" t="s">
        <v>29</v>
      </c>
      <c r="AS36" s="98" t="s">
        <v>30</v>
      </c>
      <c r="AT36" s="98" t="s">
        <v>31</v>
      </c>
      <c r="AU36" s="98" t="s">
        <v>32</v>
      </c>
      <c r="AV36" s="99" t="s">
        <v>33</v>
      </c>
      <c r="AW36" s="99" t="s">
        <v>34</v>
      </c>
      <c r="AX36" s="99" t="s">
        <v>35</v>
      </c>
      <c r="AY36" s="99" t="s">
        <v>36</v>
      </c>
      <c r="AZ36" s="99" t="s">
        <v>37</v>
      </c>
      <c r="BA36" s="100" t="s">
        <v>12</v>
      </c>
      <c r="CB36" s="90"/>
    </row>
    <row r="37" spans="2:80" ht="30" customHeight="1">
      <c r="B37" s="101">
        <v>1</v>
      </c>
      <c r="C37" s="102"/>
      <c r="D37" s="126" t="str">
        <f>BE14</f>
        <v xml:space="preserve"> BRYANT-SAVMZ </v>
      </c>
      <c r="E37" s="127"/>
      <c r="F37" s="127"/>
      <c r="G37" s="128"/>
      <c r="H37" s="89">
        <v>8</v>
      </c>
      <c r="I37" s="89">
        <v>1</v>
      </c>
      <c r="J37" s="118" t="str">
        <f>BE19</f>
        <v xml:space="preserve"> BRAGHETTO-SAVMZ </v>
      </c>
      <c r="K37" s="121"/>
      <c r="L37" s="121"/>
      <c r="M37" s="122"/>
      <c r="N37" s="90"/>
      <c r="O37" s="101">
        <v>3</v>
      </c>
      <c r="P37" s="102"/>
      <c r="Q37" s="126" t="str">
        <f>D37</f>
        <v xml:space="preserve"> BRYANT-SAVMZ </v>
      </c>
      <c r="R37" s="127"/>
      <c r="S37" s="127"/>
      <c r="T37" s="128"/>
      <c r="U37" s="89">
        <v>4</v>
      </c>
      <c r="V37" s="89">
        <v>2</v>
      </c>
      <c r="W37" s="118" t="str">
        <f>J38</f>
        <v xml:space="preserve"> ERISMAR-SAVMZ </v>
      </c>
      <c r="X37" s="119"/>
      <c r="Y37" s="119"/>
      <c r="Z37" s="120"/>
      <c r="AC37" s="103" t="str">
        <f t="shared" ref="AC37:AC42" si="20">D37</f>
        <v xml:space="preserve"> BRYANT-SAVMZ </v>
      </c>
      <c r="AD37" s="104">
        <f t="shared" ref="AD37:AD42" si="21">IF(OR(H37="",I37=""),"",IF(H37&gt;I37,1,0))</f>
        <v>1</v>
      </c>
      <c r="AE37" s="104">
        <f t="shared" ref="AE37:AE42" si="22">IF(OR(H37="",I37=""),"",IF(H37=I37,1,0))</f>
        <v>0</v>
      </c>
      <c r="AF37" s="104">
        <f t="shared" ref="AF37:AF42" si="23">IF(OR(H37="",I37=""),"",IF(H37&lt;I37,1,0))</f>
        <v>0</v>
      </c>
      <c r="AG37" s="104">
        <f t="shared" ref="AG37:AG42" si="24">IF(OR(H37="",I37=""),"",H37)</f>
        <v>8</v>
      </c>
      <c r="AH37" s="104">
        <f t="shared" ref="AH37:AH42" si="25">IF(OR(H37="",I37=""),"",I37)</f>
        <v>1</v>
      </c>
      <c r="AI37" s="105">
        <f t="shared" ref="AI37:AI42" si="26">IF(OR(H37="",I37=""),"",IF(H37&lt;I37,1,0))</f>
        <v>0</v>
      </c>
      <c r="AJ37" s="105">
        <f t="shared" ref="AJ37:AJ42" si="27">IF(OR(H37="",I37=""),"",IF(H37=I37,1,0))</f>
        <v>0</v>
      </c>
      <c r="AK37" s="105">
        <f t="shared" ref="AK37:AK42" si="28">IF(OR(H37="",I37=""),"",IF(H37&gt;I37,1,0))</f>
        <v>1</v>
      </c>
      <c r="AL37" s="105">
        <f t="shared" ref="AL37:AL42" si="29">IF(OR(H37="",I37=""),"",I37)</f>
        <v>1</v>
      </c>
      <c r="AM37" s="105">
        <f t="shared" ref="AM37:AM42" si="30">IF(OR(H37="",I37=""),"",H37)</f>
        <v>8</v>
      </c>
      <c r="AN37" s="106" t="str">
        <f t="shared" ref="AN37:AN42" si="31">J37</f>
        <v xml:space="preserve"> BRAGHETTO-SAVMZ </v>
      </c>
      <c r="AP37" s="103" t="str">
        <f t="shared" ref="AP37:AP42" si="32">Q37</f>
        <v xml:space="preserve"> BRYANT-SAVMZ </v>
      </c>
      <c r="AQ37" s="104">
        <f t="shared" ref="AQ37:AQ42" si="33">IF(OR(U37="",V37=""),"",IF(U37&gt;V37,1,0))</f>
        <v>1</v>
      </c>
      <c r="AR37" s="104">
        <f t="shared" ref="AR37:AR42" si="34">IF(OR(U37="",V37=""),"",IF(U37=V37,1,0))</f>
        <v>0</v>
      </c>
      <c r="AS37" s="104">
        <f t="shared" ref="AS37:AS42" si="35">IF(OR(U37="",V37=""),"",IF(U37&lt;V37,1,0))</f>
        <v>0</v>
      </c>
      <c r="AT37" s="104">
        <f t="shared" ref="AT37:AT42" si="36">IF(OR(U37="",V37=""),"",U37)</f>
        <v>4</v>
      </c>
      <c r="AU37" s="104">
        <f t="shared" ref="AU37:AU42" si="37">IF(OR(U37="",V37=""),"",V37)</f>
        <v>2</v>
      </c>
      <c r="AV37" s="105">
        <f t="shared" ref="AV37:AV42" si="38">IF(OR(U37="",V37=""),"",IF(U37&lt;V37,1,0))</f>
        <v>0</v>
      </c>
      <c r="AW37" s="105">
        <f t="shared" ref="AW37:AW42" si="39">IF(OR(U37="",V37=""),"",IF(U37=V37,1,0))</f>
        <v>0</v>
      </c>
      <c r="AX37" s="105">
        <f t="shared" ref="AX37:AX42" si="40">IF(OR(U37="",V37=""),"",IF(U37&gt;V37,1,0))</f>
        <v>1</v>
      </c>
      <c r="AY37" s="105">
        <f t="shared" ref="AY37:AY42" si="41">IF(OR(U37="",V37=""),"",V37)</f>
        <v>2</v>
      </c>
      <c r="AZ37" s="105">
        <f t="shared" ref="AZ37:AZ42" si="42">IF(OR(U37="",V37=""),"",U37)</f>
        <v>4</v>
      </c>
      <c r="BA37" s="106" t="str">
        <f t="shared" ref="BA37:BA42" si="43">W37</f>
        <v xml:space="preserve"> ERISMAR-SAVMZ </v>
      </c>
      <c r="CB37" s="90"/>
    </row>
    <row r="38" spans="2:80" ht="30" customHeight="1">
      <c r="B38" s="107">
        <v>2</v>
      </c>
      <c r="C38" s="102"/>
      <c r="D38" s="126" t="str">
        <f>BE15</f>
        <v xml:space="preserve"> EDU BOLA-SEP </v>
      </c>
      <c r="E38" s="127"/>
      <c r="F38" s="127"/>
      <c r="G38" s="128"/>
      <c r="H38" s="89">
        <v>2</v>
      </c>
      <c r="I38" s="89">
        <v>1</v>
      </c>
      <c r="J38" s="118" t="str">
        <f>BE18</f>
        <v xml:space="preserve"> ERISMAR-SAVMZ </v>
      </c>
      <c r="K38" s="121"/>
      <c r="L38" s="121"/>
      <c r="M38" s="122"/>
      <c r="N38" s="90"/>
      <c r="O38" s="107">
        <v>4</v>
      </c>
      <c r="P38" s="102"/>
      <c r="Q38" s="126" t="str">
        <f>J37</f>
        <v xml:space="preserve"> BRAGHETTO-SAVMZ </v>
      </c>
      <c r="R38" s="127"/>
      <c r="S38" s="127"/>
      <c r="T38" s="128"/>
      <c r="U38" s="89">
        <v>7</v>
      </c>
      <c r="V38" s="89">
        <v>5</v>
      </c>
      <c r="W38" s="118" t="str">
        <f>J39</f>
        <v xml:space="preserve"> DEMA-SEP </v>
      </c>
      <c r="X38" s="119"/>
      <c r="Y38" s="119"/>
      <c r="Z38" s="120"/>
      <c r="AC38" s="103" t="str">
        <f t="shared" si="20"/>
        <v xml:space="preserve"> EDU BOLA-SEP </v>
      </c>
      <c r="AD38" s="104">
        <f t="shared" si="21"/>
        <v>1</v>
      </c>
      <c r="AE38" s="104">
        <f t="shared" si="22"/>
        <v>0</v>
      </c>
      <c r="AF38" s="104">
        <f t="shared" si="23"/>
        <v>0</v>
      </c>
      <c r="AG38" s="104">
        <f t="shared" si="24"/>
        <v>2</v>
      </c>
      <c r="AH38" s="104">
        <f t="shared" si="25"/>
        <v>1</v>
      </c>
      <c r="AI38" s="105">
        <f t="shared" si="26"/>
        <v>0</v>
      </c>
      <c r="AJ38" s="105">
        <f t="shared" si="27"/>
        <v>0</v>
      </c>
      <c r="AK38" s="105">
        <f t="shared" si="28"/>
        <v>1</v>
      </c>
      <c r="AL38" s="105">
        <f t="shared" si="29"/>
        <v>1</v>
      </c>
      <c r="AM38" s="105">
        <f t="shared" si="30"/>
        <v>2</v>
      </c>
      <c r="AN38" s="106" t="str">
        <f t="shared" si="31"/>
        <v xml:space="preserve"> ERISMAR-SAVMZ </v>
      </c>
      <c r="AP38" s="103" t="str">
        <f t="shared" si="32"/>
        <v xml:space="preserve"> BRAGHETTO-SAVMZ </v>
      </c>
      <c r="AQ38" s="104">
        <f t="shared" si="33"/>
        <v>1</v>
      </c>
      <c r="AR38" s="104">
        <f t="shared" si="34"/>
        <v>0</v>
      </c>
      <c r="AS38" s="104">
        <f t="shared" si="35"/>
        <v>0</v>
      </c>
      <c r="AT38" s="104">
        <f t="shared" si="36"/>
        <v>7</v>
      </c>
      <c r="AU38" s="104">
        <f t="shared" si="37"/>
        <v>5</v>
      </c>
      <c r="AV38" s="105">
        <f t="shared" si="38"/>
        <v>0</v>
      </c>
      <c r="AW38" s="105">
        <f t="shared" si="39"/>
        <v>0</v>
      </c>
      <c r="AX38" s="105">
        <f t="shared" si="40"/>
        <v>1</v>
      </c>
      <c r="AY38" s="105">
        <f t="shared" si="41"/>
        <v>5</v>
      </c>
      <c r="AZ38" s="105">
        <f t="shared" si="42"/>
        <v>7</v>
      </c>
      <c r="BA38" s="106" t="str">
        <f t="shared" si="43"/>
        <v xml:space="preserve"> DEMA-SEP </v>
      </c>
      <c r="CB38" s="90"/>
    </row>
    <row r="39" spans="2:80" ht="30" customHeight="1">
      <c r="B39" s="107">
        <v>3</v>
      </c>
      <c r="C39" s="102"/>
      <c r="D39" s="126" t="str">
        <f>BE16</f>
        <v xml:space="preserve"> SAMMARTINO-SEP </v>
      </c>
      <c r="E39" s="127"/>
      <c r="F39" s="127"/>
      <c r="G39" s="128"/>
      <c r="H39" s="89">
        <v>3</v>
      </c>
      <c r="I39" s="89">
        <v>3</v>
      </c>
      <c r="J39" s="118" t="str">
        <f>BE17</f>
        <v xml:space="preserve"> DEMA-SEP </v>
      </c>
      <c r="K39" s="121"/>
      <c r="L39" s="121"/>
      <c r="M39" s="122"/>
      <c r="N39" s="90"/>
      <c r="O39" s="107">
        <v>5</v>
      </c>
      <c r="P39" s="102"/>
      <c r="Q39" s="126" t="str">
        <f>D38</f>
        <v xml:space="preserve"> EDU BOLA-SEP </v>
      </c>
      <c r="R39" s="127"/>
      <c r="S39" s="127"/>
      <c r="T39" s="128"/>
      <c r="U39" s="89">
        <v>2</v>
      </c>
      <c r="V39" s="89">
        <v>2</v>
      </c>
      <c r="W39" s="118" t="str">
        <f>D39</f>
        <v xml:space="preserve"> SAMMARTINO-SEP </v>
      </c>
      <c r="X39" s="119"/>
      <c r="Y39" s="119"/>
      <c r="Z39" s="120"/>
      <c r="AC39" s="103" t="str">
        <f t="shared" si="20"/>
        <v xml:space="preserve"> SAMMARTINO-SEP </v>
      </c>
      <c r="AD39" s="104">
        <f t="shared" si="21"/>
        <v>0</v>
      </c>
      <c r="AE39" s="104">
        <f t="shared" si="22"/>
        <v>1</v>
      </c>
      <c r="AF39" s="104">
        <f t="shared" si="23"/>
        <v>0</v>
      </c>
      <c r="AG39" s="104">
        <f t="shared" si="24"/>
        <v>3</v>
      </c>
      <c r="AH39" s="104">
        <f t="shared" si="25"/>
        <v>3</v>
      </c>
      <c r="AI39" s="105">
        <f t="shared" si="26"/>
        <v>0</v>
      </c>
      <c r="AJ39" s="105">
        <f t="shared" si="27"/>
        <v>1</v>
      </c>
      <c r="AK39" s="105">
        <f t="shared" si="28"/>
        <v>0</v>
      </c>
      <c r="AL39" s="105">
        <f t="shared" si="29"/>
        <v>3</v>
      </c>
      <c r="AM39" s="105">
        <f t="shared" si="30"/>
        <v>3</v>
      </c>
      <c r="AN39" s="106" t="str">
        <f t="shared" si="31"/>
        <v xml:space="preserve"> DEMA-SEP </v>
      </c>
      <c r="AP39" s="103" t="str">
        <f t="shared" si="32"/>
        <v xml:space="preserve"> EDU BOLA-SEP </v>
      </c>
      <c r="AQ39" s="104">
        <f t="shared" si="33"/>
        <v>0</v>
      </c>
      <c r="AR39" s="104">
        <f t="shared" si="34"/>
        <v>1</v>
      </c>
      <c r="AS39" s="104">
        <f t="shared" si="35"/>
        <v>0</v>
      </c>
      <c r="AT39" s="104">
        <f t="shared" si="36"/>
        <v>2</v>
      </c>
      <c r="AU39" s="104">
        <f t="shared" si="37"/>
        <v>2</v>
      </c>
      <c r="AV39" s="105">
        <f t="shared" si="38"/>
        <v>0</v>
      </c>
      <c r="AW39" s="105">
        <f t="shared" si="39"/>
        <v>1</v>
      </c>
      <c r="AX39" s="105">
        <f t="shared" si="40"/>
        <v>0</v>
      </c>
      <c r="AY39" s="105">
        <f t="shared" si="41"/>
        <v>2</v>
      </c>
      <c r="AZ39" s="105">
        <f t="shared" si="42"/>
        <v>2</v>
      </c>
      <c r="BA39" s="106" t="str">
        <f t="shared" si="43"/>
        <v xml:space="preserve"> SAMMARTINO-SEP </v>
      </c>
      <c r="CB39" s="90"/>
    </row>
    <row r="40" spans="2:80" ht="30" customHeight="1">
      <c r="B40" s="107">
        <v>4</v>
      </c>
      <c r="C40" s="102"/>
      <c r="D40" s="126" t="str">
        <f>BE20</f>
        <v xml:space="preserve"> CASTILHO FILHO-CEPE </v>
      </c>
      <c r="E40" s="127"/>
      <c r="F40" s="127"/>
      <c r="G40" s="128"/>
      <c r="H40" s="89">
        <v>2</v>
      </c>
      <c r="I40" s="89">
        <v>2</v>
      </c>
      <c r="J40" s="118" t="str">
        <f>BE25</f>
        <v xml:space="preserve"> BASILIO-CEP </v>
      </c>
      <c r="K40" s="121"/>
      <c r="L40" s="121"/>
      <c r="M40" s="122"/>
      <c r="N40" s="90"/>
      <c r="O40" s="107">
        <v>6</v>
      </c>
      <c r="P40" s="102"/>
      <c r="Q40" s="126" t="str">
        <f>D40</f>
        <v xml:space="preserve"> CASTILHO FILHO-CEPE </v>
      </c>
      <c r="R40" s="127"/>
      <c r="S40" s="127"/>
      <c r="T40" s="128"/>
      <c r="U40" s="89">
        <v>7</v>
      </c>
      <c r="V40" s="89">
        <v>2</v>
      </c>
      <c r="W40" s="118" t="str">
        <f>J41</f>
        <v xml:space="preserve"> WAGNER LUIZ-SCCP </v>
      </c>
      <c r="X40" s="119"/>
      <c r="Y40" s="119"/>
      <c r="Z40" s="120"/>
      <c r="AC40" s="103" t="str">
        <f t="shared" si="20"/>
        <v xml:space="preserve"> CASTILHO FILHO-CEPE </v>
      </c>
      <c r="AD40" s="104">
        <f t="shared" si="21"/>
        <v>0</v>
      </c>
      <c r="AE40" s="104">
        <f t="shared" si="22"/>
        <v>1</v>
      </c>
      <c r="AF40" s="104">
        <f t="shared" si="23"/>
        <v>0</v>
      </c>
      <c r="AG40" s="104">
        <f t="shared" si="24"/>
        <v>2</v>
      </c>
      <c r="AH40" s="104">
        <f t="shared" si="25"/>
        <v>2</v>
      </c>
      <c r="AI40" s="105">
        <f t="shared" si="26"/>
        <v>0</v>
      </c>
      <c r="AJ40" s="105">
        <f t="shared" si="27"/>
        <v>1</v>
      </c>
      <c r="AK40" s="105">
        <f t="shared" si="28"/>
        <v>0</v>
      </c>
      <c r="AL40" s="105">
        <f t="shared" si="29"/>
        <v>2</v>
      </c>
      <c r="AM40" s="105">
        <f t="shared" si="30"/>
        <v>2</v>
      </c>
      <c r="AN40" s="106" t="str">
        <f t="shared" si="31"/>
        <v xml:space="preserve"> BASILIO-CEP </v>
      </c>
      <c r="AP40" s="103" t="str">
        <f t="shared" si="32"/>
        <v xml:space="preserve"> CASTILHO FILHO-CEPE </v>
      </c>
      <c r="AQ40" s="104">
        <f t="shared" si="33"/>
        <v>1</v>
      </c>
      <c r="AR40" s="104">
        <f t="shared" si="34"/>
        <v>0</v>
      </c>
      <c r="AS40" s="104">
        <f t="shared" si="35"/>
        <v>0</v>
      </c>
      <c r="AT40" s="104">
        <f t="shared" si="36"/>
        <v>7</v>
      </c>
      <c r="AU40" s="104">
        <f t="shared" si="37"/>
        <v>2</v>
      </c>
      <c r="AV40" s="105">
        <f t="shared" si="38"/>
        <v>0</v>
      </c>
      <c r="AW40" s="105">
        <f t="shared" si="39"/>
        <v>0</v>
      </c>
      <c r="AX40" s="105">
        <f t="shared" si="40"/>
        <v>1</v>
      </c>
      <c r="AY40" s="105">
        <f t="shared" si="41"/>
        <v>2</v>
      </c>
      <c r="AZ40" s="105">
        <f t="shared" si="42"/>
        <v>7</v>
      </c>
      <c r="BA40" s="106" t="str">
        <f t="shared" si="43"/>
        <v xml:space="preserve"> WAGNER LUIZ-SCCP </v>
      </c>
      <c r="CB40" s="90"/>
    </row>
    <row r="41" spans="2:80" ht="30" customHeight="1">
      <c r="B41" s="107">
        <v>5</v>
      </c>
      <c r="C41" s="102"/>
      <c r="D41" s="126" t="str">
        <f>BE21</f>
        <v xml:space="preserve"> MARCELINHO-SCCP </v>
      </c>
      <c r="E41" s="127"/>
      <c r="F41" s="127"/>
      <c r="G41" s="128"/>
      <c r="H41" s="89">
        <v>3</v>
      </c>
      <c r="I41" s="89">
        <v>5</v>
      </c>
      <c r="J41" s="118" t="str">
        <f>BE24</f>
        <v xml:space="preserve"> WAGNER LUIZ-SCCP </v>
      </c>
      <c r="K41" s="121"/>
      <c r="L41" s="121"/>
      <c r="M41" s="122"/>
      <c r="N41" s="90"/>
      <c r="O41" s="107">
        <v>1</v>
      </c>
      <c r="P41" s="102"/>
      <c r="Q41" s="126" t="str">
        <f>J40</f>
        <v xml:space="preserve"> BASILIO-CEP </v>
      </c>
      <c r="R41" s="127"/>
      <c r="S41" s="127"/>
      <c r="T41" s="128"/>
      <c r="U41" s="89">
        <v>2</v>
      </c>
      <c r="V41" s="89">
        <v>1</v>
      </c>
      <c r="W41" s="118" t="str">
        <f>J42</f>
        <v xml:space="preserve"> CHARLEAUX-SFC </v>
      </c>
      <c r="X41" s="119"/>
      <c r="Y41" s="119"/>
      <c r="Z41" s="120"/>
      <c r="AC41" s="103" t="str">
        <f t="shared" si="20"/>
        <v xml:space="preserve"> MARCELINHO-SCCP </v>
      </c>
      <c r="AD41" s="104">
        <f t="shared" si="21"/>
        <v>0</v>
      </c>
      <c r="AE41" s="104">
        <f t="shared" si="22"/>
        <v>0</v>
      </c>
      <c r="AF41" s="104">
        <f t="shared" si="23"/>
        <v>1</v>
      </c>
      <c r="AG41" s="104">
        <f t="shared" si="24"/>
        <v>3</v>
      </c>
      <c r="AH41" s="104">
        <f t="shared" si="25"/>
        <v>5</v>
      </c>
      <c r="AI41" s="105">
        <f t="shared" si="26"/>
        <v>1</v>
      </c>
      <c r="AJ41" s="105">
        <f t="shared" si="27"/>
        <v>0</v>
      </c>
      <c r="AK41" s="105">
        <f t="shared" si="28"/>
        <v>0</v>
      </c>
      <c r="AL41" s="105">
        <f t="shared" si="29"/>
        <v>5</v>
      </c>
      <c r="AM41" s="105">
        <f t="shared" si="30"/>
        <v>3</v>
      </c>
      <c r="AN41" s="106" t="str">
        <f t="shared" si="31"/>
        <v xml:space="preserve"> WAGNER LUIZ-SCCP </v>
      </c>
      <c r="AP41" s="103" t="str">
        <f t="shared" si="32"/>
        <v xml:space="preserve"> BASILIO-CEP </v>
      </c>
      <c r="AQ41" s="104">
        <f t="shared" si="33"/>
        <v>1</v>
      </c>
      <c r="AR41" s="104">
        <f t="shared" si="34"/>
        <v>0</v>
      </c>
      <c r="AS41" s="104">
        <f t="shared" si="35"/>
        <v>0</v>
      </c>
      <c r="AT41" s="104">
        <f t="shared" si="36"/>
        <v>2</v>
      </c>
      <c r="AU41" s="104">
        <f t="shared" si="37"/>
        <v>1</v>
      </c>
      <c r="AV41" s="105">
        <f t="shared" si="38"/>
        <v>0</v>
      </c>
      <c r="AW41" s="105">
        <f t="shared" si="39"/>
        <v>0</v>
      </c>
      <c r="AX41" s="105">
        <f t="shared" si="40"/>
        <v>1</v>
      </c>
      <c r="AY41" s="105">
        <f t="shared" si="41"/>
        <v>1</v>
      </c>
      <c r="AZ41" s="105">
        <f t="shared" si="42"/>
        <v>2</v>
      </c>
      <c r="BA41" s="106" t="str">
        <f t="shared" si="43"/>
        <v xml:space="preserve"> CHARLEAUX-SFC </v>
      </c>
      <c r="CB41" s="90"/>
    </row>
    <row r="42" spans="2:80" ht="30" customHeight="1">
      <c r="B42" s="107">
        <v>6</v>
      </c>
      <c r="C42" s="102"/>
      <c r="D42" s="126" t="str">
        <f>BE22</f>
        <v xml:space="preserve"> BERGAMINI-CFC </v>
      </c>
      <c r="E42" s="127"/>
      <c r="F42" s="127"/>
      <c r="G42" s="128"/>
      <c r="H42" s="89">
        <v>2</v>
      </c>
      <c r="I42" s="89">
        <v>3</v>
      </c>
      <c r="J42" s="118" t="str">
        <f>BE23</f>
        <v xml:space="preserve"> CHARLEAUX-SFC </v>
      </c>
      <c r="K42" s="121"/>
      <c r="L42" s="121"/>
      <c r="M42" s="122"/>
      <c r="N42" s="90"/>
      <c r="O42" s="107">
        <v>2</v>
      </c>
      <c r="P42" s="102"/>
      <c r="Q42" s="126" t="str">
        <f>D41</f>
        <v xml:space="preserve"> MARCELINHO-SCCP </v>
      </c>
      <c r="R42" s="127"/>
      <c r="S42" s="127"/>
      <c r="T42" s="128"/>
      <c r="U42" s="89">
        <v>3</v>
      </c>
      <c r="V42" s="89">
        <v>4</v>
      </c>
      <c r="W42" s="118" t="str">
        <f>D42</f>
        <v xml:space="preserve"> BERGAMINI-CFC </v>
      </c>
      <c r="X42" s="119"/>
      <c r="Y42" s="119"/>
      <c r="Z42" s="120"/>
      <c r="AC42" s="103" t="str">
        <f t="shared" si="20"/>
        <v xml:space="preserve"> BERGAMINI-CFC </v>
      </c>
      <c r="AD42" s="104">
        <f t="shared" si="21"/>
        <v>0</v>
      </c>
      <c r="AE42" s="104">
        <f t="shared" si="22"/>
        <v>0</v>
      </c>
      <c r="AF42" s="104">
        <f t="shared" si="23"/>
        <v>1</v>
      </c>
      <c r="AG42" s="104">
        <f t="shared" si="24"/>
        <v>2</v>
      </c>
      <c r="AH42" s="104">
        <f t="shared" si="25"/>
        <v>3</v>
      </c>
      <c r="AI42" s="105">
        <f t="shared" si="26"/>
        <v>1</v>
      </c>
      <c r="AJ42" s="105">
        <f t="shared" si="27"/>
        <v>0</v>
      </c>
      <c r="AK42" s="105">
        <f t="shared" si="28"/>
        <v>0</v>
      </c>
      <c r="AL42" s="105">
        <f t="shared" si="29"/>
        <v>3</v>
      </c>
      <c r="AM42" s="105">
        <f t="shared" si="30"/>
        <v>2</v>
      </c>
      <c r="AN42" s="106" t="str">
        <f t="shared" si="31"/>
        <v xml:space="preserve"> CHARLEAUX-SFC </v>
      </c>
      <c r="AP42" s="103" t="str">
        <f t="shared" si="32"/>
        <v xml:space="preserve"> MARCELINHO-SCCP </v>
      </c>
      <c r="AQ42" s="104">
        <f t="shared" si="33"/>
        <v>0</v>
      </c>
      <c r="AR42" s="104">
        <f t="shared" si="34"/>
        <v>0</v>
      </c>
      <c r="AS42" s="104">
        <f t="shared" si="35"/>
        <v>1</v>
      </c>
      <c r="AT42" s="104">
        <f t="shared" si="36"/>
        <v>3</v>
      </c>
      <c r="AU42" s="104">
        <f t="shared" si="37"/>
        <v>4</v>
      </c>
      <c r="AV42" s="105">
        <f t="shared" si="38"/>
        <v>1</v>
      </c>
      <c r="AW42" s="105">
        <f t="shared" si="39"/>
        <v>0</v>
      </c>
      <c r="AX42" s="105">
        <f t="shared" si="40"/>
        <v>0</v>
      </c>
      <c r="AY42" s="105">
        <f t="shared" si="41"/>
        <v>4</v>
      </c>
      <c r="AZ42" s="105">
        <f t="shared" si="42"/>
        <v>3</v>
      </c>
      <c r="BA42" s="106" t="str">
        <f t="shared" si="43"/>
        <v xml:space="preserve"> BERGAMINI-CFC </v>
      </c>
      <c r="CB42" s="90"/>
    </row>
    <row r="43" spans="2:80" ht="30" customHeight="1">
      <c r="B43" s="90"/>
      <c r="C43" s="90"/>
      <c r="D43" s="108"/>
      <c r="E43" s="108"/>
      <c r="F43" s="108"/>
      <c r="G43" s="108"/>
      <c r="H43" s="90"/>
      <c r="I43" s="90"/>
      <c r="J43" s="90"/>
      <c r="K43" s="90"/>
      <c r="L43" s="90"/>
      <c r="M43" s="95"/>
      <c r="N43" s="90"/>
      <c r="O43" s="90"/>
      <c r="P43" s="90"/>
      <c r="Q43" s="108"/>
      <c r="R43" s="108"/>
      <c r="S43" s="108"/>
      <c r="T43" s="108"/>
      <c r="U43" s="90"/>
      <c r="V43" s="90"/>
      <c r="W43" s="90"/>
      <c r="X43" s="90"/>
      <c r="Y43" s="90"/>
      <c r="Z43" s="95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CB43" s="109"/>
    </row>
    <row r="44" spans="2:80" ht="30" customHeight="1">
      <c r="B44" s="88" t="s">
        <v>5</v>
      </c>
      <c r="C44" s="89">
        <f>C34+2</f>
        <v>3</v>
      </c>
      <c r="D44" s="90"/>
      <c r="E44" s="90"/>
      <c r="F44" s="90"/>
      <c r="G44" s="90"/>
      <c r="H44" s="90"/>
      <c r="I44" s="91"/>
      <c r="J44" s="91"/>
      <c r="K44" s="92" t="s">
        <v>4</v>
      </c>
      <c r="L44" s="141">
        <v>0.41666666666666669</v>
      </c>
      <c r="M44" s="142"/>
      <c r="N44" s="90"/>
      <c r="O44" s="88" t="s">
        <v>5</v>
      </c>
      <c r="P44" s="89">
        <f>C44+1</f>
        <v>4</v>
      </c>
      <c r="Q44" s="90"/>
      <c r="R44" s="90"/>
      <c r="S44" s="90"/>
      <c r="T44" s="90"/>
      <c r="U44" s="90"/>
      <c r="V44" s="91"/>
      <c r="W44" s="91"/>
      <c r="X44" s="92" t="s">
        <v>4</v>
      </c>
      <c r="Y44" s="141">
        <v>0.4375</v>
      </c>
      <c r="Z44" s="142"/>
      <c r="AC44" s="93" t="str">
        <f>B44</f>
        <v>Rd.</v>
      </c>
      <c r="AD44" s="94">
        <f>C44</f>
        <v>3</v>
      </c>
      <c r="AE44" s="90"/>
      <c r="AF44" s="90"/>
      <c r="AG44" s="90"/>
      <c r="AH44" s="90"/>
      <c r="AI44" s="90"/>
      <c r="AJ44" s="90"/>
      <c r="AK44" s="90"/>
      <c r="AL44" s="43"/>
      <c r="AP44" s="93" t="str">
        <f>O44</f>
        <v>Rd.</v>
      </c>
      <c r="AQ44" s="94">
        <f>P44</f>
        <v>4</v>
      </c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CB44" s="90"/>
    </row>
    <row r="45" spans="2:80" ht="30" customHeight="1"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5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5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CB45" s="90"/>
    </row>
    <row r="46" spans="2:80" ht="30" customHeight="1">
      <c r="B46" s="88" t="s">
        <v>3</v>
      </c>
      <c r="C46" s="96"/>
      <c r="D46" s="143" t="s">
        <v>11</v>
      </c>
      <c r="E46" s="144"/>
      <c r="F46" s="144"/>
      <c r="G46" s="144"/>
      <c r="H46" s="144"/>
      <c r="I46" s="144"/>
      <c r="J46" s="144"/>
      <c r="K46" s="144"/>
      <c r="L46" s="144"/>
      <c r="M46" s="145"/>
      <c r="N46" s="90"/>
      <c r="O46" s="88" t="s">
        <v>3</v>
      </c>
      <c r="P46" s="96"/>
      <c r="Q46" s="143" t="s">
        <v>11</v>
      </c>
      <c r="R46" s="144"/>
      <c r="S46" s="144"/>
      <c r="T46" s="144"/>
      <c r="U46" s="144"/>
      <c r="V46" s="144"/>
      <c r="W46" s="144"/>
      <c r="X46" s="144"/>
      <c r="Y46" s="144"/>
      <c r="Z46" s="145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CB46" s="90"/>
    </row>
    <row r="47" spans="2:80" ht="30" customHeight="1">
      <c r="B47" s="101">
        <v>2</v>
      </c>
      <c r="C47" s="102"/>
      <c r="D47" s="126" t="str">
        <f>Q37</f>
        <v xml:space="preserve"> BRYANT-SAVMZ </v>
      </c>
      <c r="E47" s="127"/>
      <c r="F47" s="127"/>
      <c r="G47" s="128"/>
      <c r="H47" s="89">
        <v>6</v>
      </c>
      <c r="I47" s="89">
        <v>2</v>
      </c>
      <c r="J47" s="118" t="str">
        <f>W38</f>
        <v xml:space="preserve"> DEMA-SEP </v>
      </c>
      <c r="K47" s="119"/>
      <c r="L47" s="119"/>
      <c r="M47" s="120"/>
      <c r="N47" s="90"/>
      <c r="O47" s="101">
        <v>6</v>
      </c>
      <c r="P47" s="102"/>
      <c r="Q47" s="126" t="str">
        <f>D47</f>
        <v xml:space="preserve"> BRYANT-SAVMZ </v>
      </c>
      <c r="R47" s="127"/>
      <c r="S47" s="127"/>
      <c r="T47" s="128"/>
      <c r="U47" s="89">
        <v>5</v>
      </c>
      <c r="V47" s="89">
        <v>2</v>
      </c>
      <c r="W47" s="118" t="str">
        <f>J48</f>
        <v xml:space="preserve"> SAMMARTINO-SEP </v>
      </c>
      <c r="X47" s="119"/>
      <c r="Y47" s="119"/>
      <c r="Z47" s="120"/>
      <c r="AC47" s="103" t="str">
        <f t="shared" ref="AC47:AC52" si="44">D47</f>
        <v xml:space="preserve"> BRYANT-SAVMZ </v>
      </c>
      <c r="AD47" s="104">
        <f t="shared" ref="AD47:AD52" si="45">IF(OR(H47="",I47=""),"",IF(H47&gt;I47,1,0))</f>
        <v>1</v>
      </c>
      <c r="AE47" s="104">
        <f t="shared" ref="AE47:AE52" si="46">IF(OR(H47="",I47=""),"",IF(H47=I47,1,0))</f>
        <v>0</v>
      </c>
      <c r="AF47" s="104">
        <f t="shared" ref="AF47:AF52" si="47">IF(OR(H47="",I47=""),"",IF(H47&lt;I47,1,0))</f>
        <v>0</v>
      </c>
      <c r="AG47" s="104">
        <f t="shared" ref="AG47:AG52" si="48">IF(OR(H47="",I47=""),"",H47)</f>
        <v>6</v>
      </c>
      <c r="AH47" s="104">
        <f t="shared" ref="AH47:AH52" si="49">IF(OR(H47="",I47=""),"",I47)</f>
        <v>2</v>
      </c>
      <c r="AI47" s="105">
        <f t="shared" ref="AI47:AI52" si="50">IF(OR(H47="",I47=""),"",IF(H47&lt;I47,1,0))</f>
        <v>0</v>
      </c>
      <c r="AJ47" s="105">
        <f t="shared" ref="AJ47:AJ52" si="51">IF(OR(H47="",I47=""),"",IF(H47=I47,1,0))</f>
        <v>0</v>
      </c>
      <c r="AK47" s="105">
        <f t="shared" ref="AK47:AK52" si="52">IF(OR(H47="",I47=""),"",IF(H47&gt;I47,1,0))</f>
        <v>1</v>
      </c>
      <c r="AL47" s="105">
        <f t="shared" ref="AL47:AL52" si="53">IF(OR(H47="",I47=""),"",I47)</f>
        <v>2</v>
      </c>
      <c r="AM47" s="105">
        <f t="shared" ref="AM47:AM52" si="54">IF(OR(H47="",I47=""),"",H47)</f>
        <v>6</v>
      </c>
      <c r="AN47" s="106" t="str">
        <f t="shared" ref="AN47:AN52" si="55">J47</f>
        <v xml:space="preserve"> DEMA-SEP </v>
      </c>
      <c r="AP47" s="103" t="str">
        <f t="shared" ref="AP47:AP52" si="56">Q47</f>
        <v xml:space="preserve"> BRYANT-SAVMZ </v>
      </c>
      <c r="AQ47" s="104">
        <f t="shared" ref="AQ47:AQ52" si="57">IF(OR(U47="",V47=""),"",IF(U47&gt;V47,1,0))</f>
        <v>1</v>
      </c>
      <c r="AR47" s="104">
        <f t="shared" ref="AR47:AR52" si="58">IF(OR(U47="",V47=""),"",IF(U47=V47,1,0))</f>
        <v>0</v>
      </c>
      <c r="AS47" s="104">
        <f t="shared" ref="AS47:AS52" si="59">IF(OR(U47="",V47=""),"",IF(U47&lt;V47,1,0))</f>
        <v>0</v>
      </c>
      <c r="AT47" s="104">
        <f t="shared" ref="AT47:AT52" si="60">IF(OR(U47="",V47=""),"",U47)</f>
        <v>5</v>
      </c>
      <c r="AU47" s="104">
        <f t="shared" ref="AU47:AU52" si="61">IF(OR(U47="",V47=""),"",V47)</f>
        <v>2</v>
      </c>
      <c r="AV47" s="105">
        <f t="shared" ref="AV47:AV52" si="62">IF(OR(U47="",V47=""),"",IF(U47&lt;V47,1,0))</f>
        <v>0</v>
      </c>
      <c r="AW47" s="105">
        <f t="shared" ref="AW47:AW52" si="63">IF(OR(U47="",V47=""),"",IF(U47=V47,1,0))</f>
        <v>0</v>
      </c>
      <c r="AX47" s="105">
        <f t="shared" ref="AX47:AX52" si="64">IF(OR(U47="",V47=""),"",IF(U47&gt;V47,1,0))</f>
        <v>1</v>
      </c>
      <c r="AY47" s="105">
        <f t="shared" ref="AY47:AY52" si="65">IF(OR(U47="",V47=""),"",V47)</f>
        <v>2</v>
      </c>
      <c r="AZ47" s="105">
        <f t="shared" ref="AZ47:AZ52" si="66">IF(OR(U47="",V47=""),"",U47)</f>
        <v>5</v>
      </c>
      <c r="BA47" s="106" t="str">
        <f t="shared" ref="BA47:BA52" si="67">W47</f>
        <v xml:space="preserve"> SAMMARTINO-SEP </v>
      </c>
      <c r="CB47" s="90"/>
    </row>
    <row r="48" spans="2:80" ht="30" customHeight="1">
      <c r="B48" s="107">
        <v>4</v>
      </c>
      <c r="C48" s="102"/>
      <c r="D48" s="126" t="str">
        <f>W37</f>
        <v xml:space="preserve"> ERISMAR-SAVMZ </v>
      </c>
      <c r="E48" s="127"/>
      <c r="F48" s="127"/>
      <c r="G48" s="128"/>
      <c r="H48" s="89">
        <v>5</v>
      </c>
      <c r="I48" s="89">
        <v>3</v>
      </c>
      <c r="J48" s="118" t="str">
        <f>W39</f>
        <v xml:space="preserve"> SAMMARTINO-SEP </v>
      </c>
      <c r="K48" s="119"/>
      <c r="L48" s="119"/>
      <c r="M48" s="120"/>
      <c r="N48" s="90"/>
      <c r="O48" s="107">
        <v>1</v>
      </c>
      <c r="P48" s="102"/>
      <c r="Q48" s="126" t="str">
        <f>J47</f>
        <v xml:space="preserve"> DEMA-SEP </v>
      </c>
      <c r="R48" s="127"/>
      <c r="S48" s="127"/>
      <c r="T48" s="128"/>
      <c r="U48" s="89">
        <v>6</v>
      </c>
      <c r="V48" s="89">
        <v>4</v>
      </c>
      <c r="W48" s="118" t="str">
        <f>J49</f>
        <v xml:space="preserve"> EDU BOLA-SEP </v>
      </c>
      <c r="X48" s="119"/>
      <c r="Y48" s="119"/>
      <c r="Z48" s="120"/>
      <c r="AC48" s="103" t="str">
        <f t="shared" si="44"/>
        <v xml:space="preserve"> ERISMAR-SAVMZ </v>
      </c>
      <c r="AD48" s="104">
        <f t="shared" si="45"/>
        <v>1</v>
      </c>
      <c r="AE48" s="104">
        <f t="shared" si="46"/>
        <v>0</v>
      </c>
      <c r="AF48" s="104">
        <f t="shared" si="47"/>
        <v>0</v>
      </c>
      <c r="AG48" s="104">
        <f t="shared" si="48"/>
        <v>5</v>
      </c>
      <c r="AH48" s="104">
        <f t="shared" si="49"/>
        <v>3</v>
      </c>
      <c r="AI48" s="105">
        <f t="shared" si="50"/>
        <v>0</v>
      </c>
      <c r="AJ48" s="105">
        <f t="shared" si="51"/>
        <v>0</v>
      </c>
      <c r="AK48" s="105">
        <f t="shared" si="52"/>
        <v>1</v>
      </c>
      <c r="AL48" s="105">
        <f t="shared" si="53"/>
        <v>3</v>
      </c>
      <c r="AM48" s="105">
        <f t="shared" si="54"/>
        <v>5</v>
      </c>
      <c r="AN48" s="106" t="str">
        <f t="shared" si="55"/>
        <v xml:space="preserve"> SAMMARTINO-SEP </v>
      </c>
      <c r="AP48" s="103" t="str">
        <f t="shared" si="56"/>
        <v xml:space="preserve"> DEMA-SEP </v>
      </c>
      <c r="AQ48" s="104">
        <f t="shared" si="57"/>
        <v>1</v>
      </c>
      <c r="AR48" s="104">
        <f t="shared" si="58"/>
        <v>0</v>
      </c>
      <c r="AS48" s="104">
        <f t="shared" si="59"/>
        <v>0</v>
      </c>
      <c r="AT48" s="104">
        <f t="shared" si="60"/>
        <v>6</v>
      </c>
      <c r="AU48" s="104">
        <f t="shared" si="61"/>
        <v>4</v>
      </c>
      <c r="AV48" s="105">
        <f t="shared" si="62"/>
        <v>0</v>
      </c>
      <c r="AW48" s="105">
        <f t="shared" si="63"/>
        <v>0</v>
      </c>
      <c r="AX48" s="105">
        <f t="shared" si="64"/>
        <v>1</v>
      </c>
      <c r="AY48" s="105">
        <f t="shared" si="65"/>
        <v>4</v>
      </c>
      <c r="AZ48" s="105">
        <f t="shared" si="66"/>
        <v>6</v>
      </c>
      <c r="BA48" s="106" t="str">
        <f t="shared" si="67"/>
        <v xml:space="preserve"> EDU BOLA-SEP </v>
      </c>
      <c r="CB48" s="90"/>
    </row>
    <row r="49" spans="2:80" ht="30" customHeight="1">
      <c r="B49" s="107">
        <v>6</v>
      </c>
      <c r="C49" s="102"/>
      <c r="D49" s="126" t="str">
        <f>Q38</f>
        <v xml:space="preserve"> BRAGHETTO-SAVMZ </v>
      </c>
      <c r="E49" s="127"/>
      <c r="F49" s="127"/>
      <c r="G49" s="128"/>
      <c r="H49" s="89">
        <v>2</v>
      </c>
      <c r="I49" s="89">
        <v>1</v>
      </c>
      <c r="J49" s="118" t="str">
        <f>Q39</f>
        <v xml:space="preserve"> EDU BOLA-SEP </v>
      </c>
      <c r="K49" s="119"/>
      <c r="L49" s="119"/>
      <c r="M49" s="120"/>
      <c r="N49" s="90"/>
      <c r="O49" s="107">
        <v>5</v>
      </c>
      <c r="P49" s="102"/>
      <c r="Q49" s="126" t="str">
        <f>D48</f>
        <v xml:space="preserve"> ERISMAR-SAVMZ </v>
      </c>
      <c r="R49" s="127"/>
      <c r="S49" s="127"/>
      <c r="T49" s="128"/>
      <c r="U49" s="89">
        <v>1</v>
      </c>
      <c r="V49" s="89">
        <v>5</v>
      </c>
      <c r="W49" s="118" t="str">
        <f>D49</f>
        <v xml:space="preserve"> BRAGHETTO-SAVMZ </v>
      </c>
      <c r="X49" s="119"/>
      <c r="Y49" s="119"/>
      <c r="Z49" s="120"/>
      <c r="AC49" s="103" t="str">
        <f t="shared" si="44"/>
        <v xml:space="preserve"> BRAGHETTO-SAVMZ </v>
      </c>
      <c r="AD49" s="104">
        <f t="shared" si="45"/>
        <v>1</v>
      </c>
      <c r="AE49" s="104">
        <f t="shared" si="46"/>
        <v>0</v>
      </c>
      <c r="AF49" s="104">
        <f t="shared" si="47"/>
        <v>0</v>
      </c>
      <c r="AG49" s="104">
        <f t="shared" si="48"/>
        <v>2</v>
      </c>
      <c r="AH49" s="104">
        <f t="shared" si="49"/>
        <v>1</v>
      </c>
      <c r="AI49" s="105">
        <f t="shared" si="50"/>
        <v>0</v>
      </c>
      <c r="AJ49" s="105">
        <f t="shared" si="51"/>
        <v>0</v>
      </c>
      <c r="AK49" s="105">
        <f t="shared" si="52"/>
        <v>1</v>
      </c>
      <c r="AL49" s="105">
        <f t="shared" si="53"/>
        <v>1</v>
      </c>
      <c r="AM49" s="105">
        <f t="shared" si="54"/>
        <v>2</v>
      </c>
      <c r="AN49" s="106" t="str">
        <f t="shared" si="55"/>
        <v xml:space="preserve"> EDU BOLA-SEP </v>
      </c>
      <c r="AP49" s="103" t="str">
        <f t="shared" si="56"/>
        <v xml:space="preserve"> ERISMAR-SAVMZ </v>
      </c>
      <c r="AQ49" s="104">
        <f t="shared" si="57"/>
        <v>0</v>
      </c>
      <c r="AR49" s="104">
        <f t="shared" si="58"/>
        <v>0</v>
      </c>
      <c r="AS49" s="104">
        <f t="shared" si="59"/>
        <v>1</v>
      </c>
      <c r="AT49" s="104">
        <f t="shared" si="60"/>
        <v>1</v>
      </c>
      <c r="AU49" s="104">
        <f t="shared" si="61"/>
        <v>5</v>
      </c>
      <c r="AV49" s="105">
        <f t="shared" si="62"/>
        <v>1</v>
      </c>
      <c r="AW49" s="105">
        <f t="shared" si="63"/>
        <v>0</v>
      </c>
      <c r="AX49" s="105">
        <f t="shared" si="64"/>
        <v>0</v>
      </c>
      <c r="AY49" s="105">
        <f t="shared" si="65"/>
        <v>5</v>
      </c>
      <c r="AZ49" s="105">
        <f t="shared" si="66"/>
        <v>1</v>
      </c>
      <c r="BA49" s="106" t="str">
        <f t="shared" si="67"/>
        <v xml:space="preserve"> BRAGHETTO-SAVMZ </v>
      </c>
      <c r="CB49" s="90"/>
    </row>
    <row r="50" spans="2:80" ht="30" customHeight="1">
      <c r="B50" s="107">
        <v>5</v>
      </c>
      <c r="C50" s="102"/>
      <c r="D50" s="126" t="str">
        <f>Q40</f>
        <v xml:space="preserve"> CASTILHO FILHO-CEPE </v>
      </c>
      <c r="E50" s="127"/>
      <c r="F50" s="127"/>
      <c r="G50" s="128"/>
      <c r="H50" s="89">
        <v>2</v>
      </c>
      <c r="I50" s="89">
        <v>3</v>
      </c>
      <c r="J50" s="118" t="str">
        <f>W41</f>
        <v xml:space="preserve"> CHARLEAUX-SFC </v>
      </c>
      <c r="K50" s="119"/>
      <c r="L50" s="119"/>
      <c r="M50" s="120"/>
      <c r="N50" s="90"/>
      <c r="O50" s="107">
        <v>3</v>
      </c>
      <c r="P50" s="102"/>
      <c r="Q50" s="126" t="str">
        <f>D50</f>
        <v xml:space="preserve"> CASTILHO FILHO-CEPE </v>
      </c>
      <c r="R50" s="127"/>
      <c r="S50" s="127"/>
      <c r="T50" s="128"/>
      <c r="U50" s="89">
        <v>5</v>
      </c>
      <c r="V50" s="89">
        <v>3</v>
      </c>
      <c r="W50" s="118" t="str">
        <f>J51</f>
        <v xml:space="preserve"> BERGAMINI-CFC </v>
      </c>
      <c r="X50" s="119"/>
      <c r="Y50" s="119"/>
      <c r="Z50" s="120"/>
      <c r="AC50" s="103" t="str">
        <f t="shared" si="44"/>
        <v xml:space="preserve"> CASTILHO FILHO-CEPE </v>
      </c>
      <c r="AD50" s="104">
        <f t="shared" si="45"/>
        <v>0</v>
      </c>
      <c r="AE50" s="104">
        <f t="shared" si="46"/>
        <v>0</v>
      </c>
      <c r="AF50" s="104">
        <f t="shared" si="47"/>
        <v>1</v>
      </c>
      <c r="AG50" s="104">
        <f t="shared" si="48"/>
        <v>2</v>
      </c>
      <c r="AH50" s="104">
        <f t="shared" si="49"/>
        <v>3</v>
      </c>
      <c r="AI50" s="105">
        <f t="shared" si="50"/>
        <v>1</v>
      </c>
      <c r="AJ50" s="105">
        <f t="shared" si="51"/>
        <v>0</v>
      </c>
      <c r="AK50" s="105">
        <f t="shared" si="52"/>
        <v>0</v>
      </c>
      <c r="AL50" s="105">
        <f t="shared" si="53"/>
        <v>3</v>
      </c>
      <c r="AM50" s="105">
        <f t="shared" si="54"/>
        <v>2</v>
      </c>
      <c r="AN50" s="106" t="str">
        <f t="shared" si="55"/>
        <v xml:space="preserve"> CHARLEAUX-SFC </v>
      </c>
      <c r="AP50" s="103" t="str">
        <f t="shared" si="56"/>
        <v xml:space="preserve"> CASTILHO FILHO-CEPE </v>
      </c>
      <c r="AQ50" s="104">
        <f t="shared" si="57"/>
        <v>1</v>
      </c>
      <c r="AR50" s="104">
        <f t="shared" si="58"/>
        <v>0</v>
      </c>
      <c r="AS50" s="104">
        <f t="shared" si="59"/>
        <v>0</v>
      </c>
      <c r="AT50" s="104">
        <f t="shared" si="60"/>
        <v>5</v>
      </c>
      <c r="AU50" s="104">
        <f t="shared" si="61"/>
        <v>3</v>
      </c>
      <c r="AV50" s="105">
        <f t="shared" si="62"/>
        <v>0</v>
      </c>
      <c r="AW50" s="105">
        <f t="shared" si="63"/>
        <v>0</v>
      </c>
      <c r="AX50" s="105">
        <f t="shared" si="64"/>
        <v>1</v>
      </c>
      <c r="AY50" s="105">
        <f t="shared" si="65"/>
        <v>3</v>
      </c>
      <c r="AZ50" s="105">
        <f t="shared" si="66"/>
        <v>5</v>
      </c>
      <c r="BA50" s="106" t="str">
        <f t="shared" si="67"/>
        <v xml:space="preserve"> BERGAMINI-CFC </v>
      </c>
      <c r="CB50" s="90"/>
    </row>
    <row r="51" spans="2:80" ht="30" customHeight="1">
      <c r="B51" s="107">
        <v>1</v>
      </c>
      <c r="C51" s="102"/>
      <c r="D51" s="126" t="str">
        <f>W40</f>
        <v xml:space="preserve"> WAGNER LUIZ-SCCP </v>
      </c>
      <c r="E51" s="127"/>
      <c r="F51" s="127"/>
      <c r="G51" s="128"/>
      <c r="H51" s="89">
        <v>6</v>
      </c>
      <c r="I51" s="89">
        <v>3</v>
      </c>
      <c r="J51" s="118" t="str">
        <f>W42</f>
        <v xml:space="preserve"> BERGAMINI-CFC </v>
      </c>
      <c r="K51" s="119"/>
      <c r="L51" s="119"/>
      <c r="M51" s="120"/>
      <c r="N51" s="90"/>
      <c r="O51" s="107">
        <v>4</v>
      </c>
      <c r="P51" s="102"/>
      <c r="Q51" s="126" t="str">
        <f>J50</f>
        <v xml:space="preserve"> CHARLEAUX-SFC </v>
      </c>
      <c r="R51" s="127"/>
      <c r="S51" s="127"/>
      <c r="T51" s="128"/>
      <c r="U51" s="89">
        <v>5</v>
      </c>
      <c r="V51" s="89">
        <v>3</v>
      </c>
      <c r="W51" s="118" t="str">
        <f>J52</f>
        <v xml:space="preserve"> MARCELINHO-SCCP </v>
      </c>
      <c r="X51" s="119"/>
      <c r="Y51" s="119"/>
      <c r="Z51" s="120"/>
      <c r="AC51" s="103" t="str">
        <f t="shared" si="44"/>
        <v xml:space="preserve"> WAGNER LUIZ-SCCP </v>
      </c>
      <c r="AD51" s="104">
        <f t="shared" si="45"/>
        <v>1</v>
      </c>
      <c r="AE51" s="104">
        <f t="shared" si="46"/>
        <v>0</v>
      </c>
      <c r="AF51" s="104">
        <f t="shared" si="47"/>
        <v>0</v>
      </c>
      <c r="AG51" s="104">
        <f t="shared" si="48"/>
        <v>6</v>
      </c>
      <c r="AH51" s="104">
        <f t="shared" si="49"/>
        <v>3</v>
      </c>
      <c r="AI51" s="105">
        <f t="shared" si="50"/>
        <v>0</v>
      </c>
      <c r="AJ51" s="105">
        <f t="shared" si="51"/>
        <v>0</v>
      </c>
      <c r="AK51" s="105">
        <f t="shared" si="52"/>
        <v>1</v>
      </c>
      <c r="AL51" s="105">
        <f t="shared" si="53"/>
        <v>3</v>
      </c>
      <c r="AM51" s="105">
        <f t="shared" si="54"/>
        <v>6</v>
      </c>
      <c r="AN51" s="106" t="str">
        <f t="shared" si="55"/>
        <v xml:space="preserve"> BERGAMINI-CFC </v>
      </c>
      <c r="AP51" s="103" t="str">
        <f t="shared" si="56"/>
        <v xml:space="preserve"> CHARLEAUX-SFC </v>
      </c>
      <c r="AQ51" s="104">
        <f t="shared" si="57"/>
        <v>1</v>
      </c>
      <c r="AR51" s="104">
        <f t="shared" si="58"/>
        <v>0</v>
      </c>
      <c r="AS51" s="104">
        <f t="shared" si="59"/>
        <v>0</v>
      </c>
      <c r="AT51" s="104">
        <f t="shared" si="60"/>
        <v>5</v>
      </c>
      <c r="AU51" s="104">
        <f t="shared" si="61"/>
        <v>3</v>
      </c>
      <c r="AV51" s="105">
        <f t="shared" si="62"/>
        <v>0</v>
      </c>
      <c r="AW51" s="105">
        <f t="shared" si="63"/>
        <v>0</v>
      </c>
      <c r="AX51" s="105">
        <f t="shared" si="64"/>
        <v>1</v>
      </c>
      <c r="AY51" s="105">
        <f t="shared" si="65"/>
        <v>3</v>
      </c>
      <c r="AZ51" s="105">
        <f t="shared" si="66"/>
        <v>5</v>
      </c>
      <c r="BA51" s="106" t="str">
        <f t="shared" si="67"/>
        <v xml:space="preserve"> MARCELINHO-SCCP </v>
      </c>
      <c r="CB51" s="90"/>
    </row>
    <row r="52" spans="2:80" ht="30" customHeight="1">
      <c r="B52" s="107">
        <v>3</v>
      </c>
      <c r="C52" s="102"/>
      <c r="D52" s="126" t="str">
        <f>Q41</f>
        <v xml:space="preserve"> BASILIO-CEP </v>
      </c>
      <c r="E52" s="127"/>
      <c r="F52" s="127"/>
      <c r="G52" s="128"/>
      <c r="H52" s="89">
        <v>4</v>
      </c>
      <c r="I52" s="89">
        <v>3</v>
      </c>
      <c r="J52" s="118" t="str">
        <f>Q42</f>
        <v xml:space="preserve"> MARCELINHO-SCCP </v>
      </c>
      <c r="K52" s="119"/>
      <c r="L52" s="119"/>
      <c r="M52" s="120"/>
      <c r="N52" s="90"/>
      <c r="O52" s="107">
        <v>2</v>
      </c>
      <c r="P52" s="102"/>
      <c r="Q52" s="126" t="str">
        <f>D51</f>
        <v xml:space="preserve"> WAGNER LUIZ-SCCP </v>
      </c>
      <c r="R52" s="127"/>
      <c r="S52" s="127"/>
      <c r="T52" s="128"/>
      <c r="U52" s="89">
        <v>3</v>
      </c>
      <c r="V52" s="89">
        <v>4</v>
      </c>
      <c r="W52" s="118" t="str">
        <f>D52</f>
        <v xml:space="preserve"> BASILIO-CEP </v>
      </c>
      <c r="X52" s="119"/>
      <c r="Y52" s="119"/>
      <c r="Z52" s="120"/>
      <c r="AC52" s="103" t="str">
        <f t="shared" si="44"/>
        <v xml:space="preserve"> BASILIO-CEP </v>
      </c>
      <c r="AD52" s="104">
        <f t="shared" si="45"/>
        <v>1</v>
      </c>
      <c r="AE52" s="104">
        <f t="shared" si="46"/>
        <v>0</v>
      </c>
      <c r="AF52" s="104">
        <f t="shared" si="47"/>
        <v>0</v>
      </c>
      <c r="AG52" s="104">
        <f t="shared" si="48"/>
        <v>4</v>
      </c>
      <c r="AH52" s="104">
        <f t="shared" si="49"/>
        <v>3</v>
      </c>
      <c r="AI52" s="105">
        <f t="shared" si="50"/>
        <v>0</v>
      </c>
      <c r="AJ52" s="105">
        <f t="shared" si="51"/>
        <v>0</v>
      </c>
      <c r="AK52" s="105">
        <f t="shared" si="52"/>
        <v>1</v>
      </c>
      <c r="AL52" s="105">
        <f t="shared" si="53"/>
        <v>3</v>
      </c>
      <c r="AM52" s="105">
        <f t="shared" si="54"/>
        <v>4</v>
      </c>
      <c r="AN52" s="106" t="str">
        <f t="shared" si="55"/>
        <v xml:space="preserve"> MARCELINHO-SCCP </v>
      </c>
      <c r="AP52" s="103" t="str">
        <f t="shared" si="56"/>
        <v xml:space="preserve"> WAGNER LUIZ-SCCP </v>
      </c>
      <c r="AQ52" s="104">
        <f t="shared" si="57"/>
        <v>0</v>
      </c>
      <c r="AR52" s="104">
        <f t="shared" si="58"/>
        <v>0</v>
      </c>
      <c r="AS52" s="104">
        <f t="shared" si="59"/>
        <v>1</v>
      </c>
      <c r="AT52" s="104">
        <f t="shared" si="60"/>
        <v>3</v>
      </c>
      <c r="AU52" s="104">
        <f t="shared" si="61"/>
        <v>4</v>
      </c>
      <c r="AV52" s="105">
        <f t="shared" si="62"/>
        <v>1</v>
      </c>
      <c r="AW52" s="105">
        <f t="shared" si="63"/>
        <v>0</v>
      </c>
      <c r="AX52" s="105">
        <f t="shared" si="64"/>
        <v>0</v>
      </c>
      <c r="AY52" s="105">
        <f t="shared" si="65"/>
        <v>4</v>
      </c>
      <c r="AZ52" s="105">
        <f t="shared" si="66"/>
        <v>3</v>
      </c>
      <c r="BA52" s="106" t="str">
        <f t="shared" si="67"/>
        <v xml:space="preserve"> BASILIO-CEP </v>
      </c>
      <c r="CB52" s="90"/>
    </row>
    <row r="53" spans="2:80" ht="30" customHeight="1">
      <c r="B53" s="90"/>
      <c r="C53" s="90"/>
      <c r="D53" s="108"/>
      <c r="E53" s="108"/>
      <c r="F53" s="108"/>
      <c r="G53" s="108"/>
      <c r="H53" s="90"/>
      <c r="I53" s="90"/>
      <c r="J53" s="90"/>
      <c r="K53" s="90"/>
      <c r="L53" s="90"/>
      <c r="M53" s="95"/>
      <c r="N53" s="90"/>
      <c r="O53" s="90"/>
      <c r="P53" s="90"/>
      <c r="Q53" s="108"/>
      <c r="R53" s="108"/>
      <c r="S53" s="108"/>
      <c r="T53" s="108"/>
      <c r="U53" s="90"/>
      <c r="V53" s="90"/>
      <c r="W53" s="90"/>
      <c r="X53" s="90"/>
      <c r="Y53" s="90"/>
      <c r="Z53" s="95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CB53" s="109"/>
    </row>
    <row r="54" spans="2:80" ht="30" customHeight="1">
      <c r="B54" s="88" t="s">
        <v>5</v>
      </c>
      <c r="C54" s="89">
        <f>C44+2</f>
        <v>5</v>
      </c>
      <c r="D54" s="90"/>
      <c r="E54" s="90"/>
      <c r="F54" s="90"/>
      <c r="G54" s="90"/>
      <c r="H54" s="90"/>
      <c r="I54" s="91"/>
      <c r="J54" s="91"/>
      <c r="K54" s="92" t="s">
        <v>4</v>
      </c>
      <c r="L54" s="141">
        <v>0.45833333333333331</v>
      </c>
      <c r="M54" s="142"/>
      <c r="N54" s="90"/>
      <c r="O54" s="88" t="s">
        <v>5</v>
      </c>
      <c r="P54" s="89">
        <f>C54+1</f>
        <v>6</v>
      </c>
      <c r="Q54" s="90"/>
      <c r="R54" s="90"/>
      <c r="S54" s="90"/>
      <c r="T54" s="90"/>
      <c r="U54" s="90"/>
      <c r="V54" s="91"/>
      <c r="W54" s="91"/>
      <c r="X54" s="92" t="s">
        <v>4</v>
      </c>
      <c r="Y54" s="141">
        <v>0.47916666666666669</v>
      </c>
      <c r="Z54" s="142"/>
      <c r="AC54" s="93" t="str">
        <f>B54</f>
        <v>Rd.</v>
      </c>
      <c r="AD54" s="94">
        <f>C54</f>
        <v>5</v>
      </c>
      <c r="AE54" s="90"/>
      <c r="AF54" s="90"/>
      <c r="AG54" s="90"/>
      <c r="AH54" s="90"/>
      <c r="AI54" s="90"/>
      <c r="AJ54" s="90"/>
      <c r="AK54" s="90"/>
      <c r="AL54" s="43"/>
      <c r="AP54" s="93" t="str">
        <f>O54</f>
        <v>Rd.</v>
      </c>
      <c r="AQ54" s="94">
        <f>P54</f>
        <v>6</v>
      </c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CB54" s="90"/>
    </row>
    <row r="55" spans="2:80" ht="30" customHeight="1"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5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5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CB55" s="90"/>
    </row>
    <row r="56" spans="2:80" ht="30" customHeight="1">
      <c r="B56" s="88" t="s">
        <v>3</v>
      </c>
      <c r="C56" s="96"/>
      <c r="D56" s="143" t="s">
        <v>11</v>
      </c>
      <c r="E56" s="144"/>
      <c r="F56" s="144"/>
      <c r="G56" s="144"/>
      <c r="H56" s="144"/>
      <c r="I56" s="144"/>
      <c r="J56" s="144"/>
      <c r="K56" s="144"/>
      <c r="L56" s="144"/>
      <c r="M56" s="145"/>
      <c r="N56" s="90"/>
      <c r="O56" s="88" t="s">
        <v>3</v>
      </c>
      <c r="P56" s="96"/>
      <c r="Q56" s="143" t="s">
        <v>11</v>
      </c>
      <c r="R56" s="144"/>
      <c r="S56" s="144"/>
      <c r="T56" s="144"/>
      <c r="U56" s="144"/>
      <c r="V56" s="144"/>
      <c r="W56" s="144"/>
      <c r="X56" s="144"/>
      <c r="Y56" s="144"/>
      <c r="Z56" s="145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CB56" s="90"/>
    </row>
    <row r="57" spans="2:80" ht="30" customHeight="1">
      <c r="B57" s="101">
        <v>4</v>
      </c>
      <c r="C57" s="102"/>
      <c r="D57" s="126" t="str">
        <f>Q47</f>
        <v xml:space="preserve"> BRYANT-SAVMZ </v>
      </c>
      <c r="E57" s="127"/>
      <c r="F57" s="127"/>
      <c r="G57" s="128"/>
      <c r="H57" s="89">
        <v>4</v>
      </c>
      <c r="I57" s="89">
        <v>2</v>
      </c>
      <c r="J57" s="118" t="str">
        <f>W48</f>
        <v xml:space="preserve"> EDU BOLA-SEP </v>
      </c>
      <c r="K57" s="119"/>
      <c r="L57" s="119"/>
      <c r="M57" s="120"/>
      <c r="N57" s="90"/>
      <c r="O57" s="101">
        <v>3</v>
      </c>
      <c r="P57" s="102"/>
      <c r="Q57" s="126" t="str">
        <f>D57</f>
        <v xml:space="preserve"> BRYANT-SAVMZ </v>
      </c>
      <c r="R57" s="127"/>
      <c r="S57" s="127"/>
      <c r="T57" s="128"/>
      <c r="U57" s="89">
        <v>5</v>
      </c>
      <c r="V57" s="89">
        <v>7</v>
      </c>
      <c r="W57" s="118" t="str">
        <f>D60</f>
        <v xml:space="preserve"> CASTILHO FILHO-CEPE </v>
      </c>
      <c r="X57" s="119"/>
      <c r="Y57" s="119"/>
      <c r="Z57" s="120"/>
      <c r="AC57" s="103" t="str">
        <f t="shared" ref="AC57:AC62" si="68">D57</f>
        <v xml:space="preserve"> BRYANT-SAVMZ </v>
      </c>
      <c r="AD57" s="104">
        <f t="shared" ref="AD57:AD62" si="69">IF(OR(H57="",I57=""),"",IF(H57&gt;I57,1,0))</f>
        <v>1</v>
      </c>
      <c r="AE57" s="104">
        <f t="shared" ref="AE57:AE62" si="70">IF(OR(H57="",I57=""),"",IF(H57=I57,1,0))</f>
        <v>0</v>
      </c>
      <c r="AF57" s="104">
        <f t="shared" ref="AF57:AF62" si="71">IF(OR(H57="",I57=""),"",IF(H57&lt;I57,1,0))</f>
        <v>0</v>
      </c>
      <c r="AG57" s="104">
        <f t="shared" ref="AG57:AG62" si="72">IF(OR(H57="",I57=""),"",H57)</f>
        <v>4</v>
      </c>
      <c r="AH57" s="104">
        <f t="shared" ref="AH57:AH62" si="73">IF(OR(H57="",I57=""),"",I57)</f>
        <v>2</v>
      </c>
      <c r="AI57" s="105">
        <f t="shared" ref="AI57:AI62" si="74">IF(OR(H57="",I57=""),"",IF(H57&lt;I57,1,0))</f>
        <v>0</v>
      </c>
      <c r="AJ57" s="105">
        <f t="shared" ref="AJ57:AJ62" si="75">IF(OR(H57="",I57=""),"",IF(H57=I57,1,0))</f>
        <v>0</v>
      </c>
      <c r="AK57" s="105">
        <f t="shared" ref="AK57:AK62" si="76">IF(OR(H57="",I57=""),"",IF(H57&gt;I57,1,0))</f>
        <v>1</v>
      </c>
      <c r="AL57" s="105">
        <f t="shared" ref="AL57:AL62" si="77">IF(OR(H57="",I57=""),"",I57)</f>
        <v>2</v>
      </c>
      <c r="AM57" s="105">
        <f t="shared" ref="AM57:AM62" si="78">IF(OR(H57="",I57=""),"",H57)</f>
        <v>4</v>
      </c>
      <c r="AN57" s="106" t="str">
        <f t="shared" ref="AN57:AN62" si="79">J57</f>
        <v xml:space="preserve"> EDU BOLA-SEP </v>
      </c>
      <c r="AP57" s="103" t="str">
        <f t="shared" ref="AP57:AP62" si="80">Q57</f>
        <v xml:space="preserve"> BRYANT-SAVMZ </v>
      </c>
      <c r="AQ57" s="104">
        <f t="shared" ref="AQ57:AQ62" si="81">IF(OR(U57="",V57=""),"",IF(U57&gt;V57,1,0))</f>
        <v>0</v>
      </c>
      <c r="AR57" s="104">
        <f t="shared" ref="AR57:AR62" si="82">IF(OR(U57="",V57=""),"",IF(U57=V57,1,0))</f>
        <v>0</v>
      </c>
      <c r="AS57" s="104">
        <f t="shared" ref="AS57:AS62" si="83">IF(OR(U57="",V57=""),"",IF(U57&lt;V57,1,0))</f>
        <v>1</v>
      </c>
      <c r="AT57" s="104">
        <f t="shared" ref="AT57:AT62" si="84">IF(OR(U57="",V57=""),"",U57)</f>
        <v>5</v>
      </c>
      <c r="AU57" s="104">
        <f t="shared" ref="AU57:AU62" si="85">IF(OR(U57="",V57=""),"",V57)</f>
        <v>7</v>
      </c>
      <c r="AV57" s="105">
        <f t="shared" ref="AV57:AV62" si="86">IF(OR(U57="",V57=""),"",IF(U57&lt;V57,1,0))</f>
        <v>1</v>
      </c>
      <c r="AW57" s="105">
        <f t="shared" ref="AW57:AW62" si="87">IF(OR(U57="",V57=""),"",IF(U57=V57,1,0))</f>
        <v>0</v>
      </c>
      <c r="AX57" s="105">
        <f t="shared" ref="AX57:AX62" si="88">IF(OR(U57="",V57=""),"",IF(U57&gt;V57,1,0))</f>
        <v>0</v>
      </c>
      <c r="AY57" s="105">
        <f t="shared" ref="AY57:AY62" si="89">IF(OR(U57="",V57=""),"",V57)</f>
        <v>7</v>
      </c>
      <c r="AZ57" s="105">
        <f t="shared" ref="AZ57:AZ62" si="90">IF(OR(U57="",V57=""),"",U57)</f>
        <v>5</v>
      </c>
      <c r="BA57" s="106" t="str">
        <f t="shared" ref="BA57:BA62" si="91">W57</f>
        <v xml:space="preserve"> CASTILHO FILHO-CEPE </v>
      </c>
      <c r="CB57" s="90"/>
    </row>
    <row r="58" spans="2:80" ht="30" customHeight="1">
      <c r="B58" s="107">
        <v>2</v>
      </c>
      <c r="C58" s="102"/>
      <c r="D58" s="126" t="str">
        <f>W47</f>
        <v xml:space="preserve"> SAMMARTINO-SEP </v>
      </c>
      <c r="E58" s="127"/>
      <c r="F58" s="127"/>
      <c r="G58" s="128"/>
      <c r="H58" s="89">
        <v>2</v>
      </c>
      <c r="I58" s="89">
        <v>4</v>
      </c>
      <c r="J58" s="118" t="str">
        <f>W49</f>
        <v xml:space="preserve"> BRAGHETTO-SAVMZ </v>
      </c>
      <c r="K58" s="119"/>
      <c r="L58" s="119"/>
      <c r="M58" s="120"/>
      <c r="N58" s="90"/>
      <c r="O58" s="107">
        <v>2</v>
      </c>
      <c r="P58" s="102"/>
      <c r="Q58" s="126" t="str">
        <f>J57</f>
        <v xml:space="preserve"> EDU BOLA-SEP </v>
      </c>
      <c r="R58" s="127"/>
      <c r="S58" s="127"/>
      <c r="T58" s="128"/>
      <c r="U58" s="89">
        <v>5</v>
      </c>
      <c r="V58" s="89">
        <v>2</v>
      </c>
      <c r="W58" s="118" t="str">
        <f>J60</f>
        <v xml:space="preserve"> MARCELINHO-SCCP </v>
      </c>
      <c r="X58" s="119"/>
      <c r="Y58" s="119"/>
      <c r="Z58" s="120"/>
      <c r="AC58" s="103" t="str">
        <f t="shared" si="68"/>
        <v xml:space="preserve"> SAMMARTINO-SEP </v>
      </c>
      <c r="AD58" s="104">
        <f t="shared" si="69"/>
        <v>0</v>
      </c>
      <c r="AE58" s="104">
        <f t="shared" si="70"/>
        <v>0</v>
      </c>
      <c r="AF58" s="104">
        <f t="shared" si="71"/>
        <v>1</v>
      </c>
      <c r="AG58" s="104">
        <f t="shared" si="72"/>
        <v>2</v>
      </c>
      <c r="AH58" s="104">
        <f t="shared" si="73"/>
        <v>4</v>
      </c>
      <c r="AI58" s="105">
        <f t="shared" si="74"/>
        <v>1</v>
      </c>
      <c r="AJ58" s="105">
        <f t="shared" si="75"/>
        <v>0</v>
      </c>
      <c r="AK58" s="105">
        <f t="shared" si="76"/>
        <v>0</v>
      </c>
      <c r="AL58" s="105">
        <f t="shared" si="77"/>
        <v>4</v>
      </c>
      <c r="AM58" s="105">
        <f t="shared" si="78"/>
        <v>2</v>
      </c>
      <c r="AN58" s="106" t="str">
        <f t="shared" si="79"/>
        <v xml:space="preserve"> BRAGHETTO-SAVMZ </v>
      </c>
      <c r="AP58" s="103" t="str">
        <f t="shared" si="80"/>
        <v xml:space="preserve"> EDU BOLA-SEP </v>
      </c>
      <c r="AQ58" s="104">
        <f t="shared" si="81"/>
        <v>1</v>
      </c>
      <c r="AR58" s="104">
        <f t="shared" si="82"/>
        <v>0</v>
      </c>
      <c r="AS58" s="104">
        <f t="shared" si="83"/>
        <v>0</v>
      </c>
      <c r="AT58" s="104">
        <f t="shared" si="84"/>
        <v>5</v>
      </c>
      <c r="AU58" s="104">
        <f t="shared" si="85"/>
        <v>2</v>
      </c>
      <c r="AV58" s="105">
        <f t="shared" si="86"/>
        <v>0</v>
      </c>
      <c r="AW58" s="105">
        <f t="shared" si="87"/>
        <v>0</v>
      </c>
      <c r="AX58" s="105">
        <f t="shared" si="88"/>
        <v>1</v>
      </c>
      <c r="AY58" s="105">
        <f t="shared" si="89"/>
        <v>2</v>
      </c>
      <c r="AZ58" s="105">
        <f t="shared" si="90"/>
        <v>5</v>
      </c>
      <c r="BA58" s="106" t="str">
        <f t="shared" si="91"/>
        <v xml:space="preserve"> MARCELINHO-SCCP </v>
      </c>
      <c r="CB58" s="90"/>
    </row>
    <row r="59" spans="2:80" ht="30" customHeight="1">
      <c r="B59" s="107">
        <v>6</v>
      </c>
      <c r="C59" s="102"/>
      <c r="D59" s="126" t="str">
        <f>Q48</f>
        <v xml:space="preserve"> DEMA-SEP </v>
      </c>
      <c r="E59" s="127"/>
      <c r="F59" s="127"/>
      <c r="G59" s="128"/>
      <c r="H59" s="89">
        <v>5</v>
      </c>
      <c r="I59" s="89">
        <v>4</v>
      </c>
      <c r="J59" s="118" t="str">
        <f>Q49</f>
        <v xml:space="preserve"> ERISMAR-SAVMZ </v>
      </c>
      <c r="K59" s="119"/>
      <c r="L59" s="119"/>
      <c r="M59" s="120"/>
      <c r="N59" s="90"/>
      <c r="O59" s="107">
        <v>4</v>
      </c>
      <c r="P59" s="102"/>
      <c r="Q59" s="126" t="str">
        <f>D58</f>
        <v xml:space="preserve"> SAMMARTINO-SEP </v>
      </c>
      <c r="R59" s="127"/>
      <c r="S59" s="127"/>
      <c r="T59" s="128"/>
      <c r="U59" s="89">
        <v>2</v>
      </c>
      <c r="V59" s="89">
        <v>3</v>
      </c>
      <c r="W59" s="118" t="str">
        <f>D61</f>
        <v xml:space="preserve"> BERGAMINI-CFC </v>
      </c>
      <c r="X59" s="119"/>
      <c r="Y59" s="119"/>
      <c r="Z59" s="120"/>
      <c r="AC59" s="103" t="str">
        <f t="shared" si="68"/>
        <v xml:space="preserve"> DEMA-SEP </v>
      </c>
      <c r="AD59" s="104">
        <f t="shared" si="69"/>
        <v>1</v>
      </c>
      <c r="AE59" s="104">
        <f t="shared" si="70"/>
        <v>0</v>
      </c>
      <c r="AF59" s="104">
        <f t="shared" si="71"/>
        <v>0</v>
      </c>
      <c r="AG59" s="104">
        <f t="shared" si="72"/>
        <v>5</v>
      </c>
      <c r="AH59" s="104">
        <f t="shared" si="73"/>
        <v>4</v>
      </c>
      <c r="AI59" s="105">
        <f t="shared" si="74"/>
        <v>0</v>
      </c>
      <c r="AJ59" s="105">
        <f t="shared" si="75"/>
        <v>0</v>
      </c>
      <c r="AK59" s="105">
        <f t="shared" si="76"/>
        <v>1</v>
      </c>
      <c r="AL59" s="105">
        <f t="shared" si="77"/>
        <v>4</v>
      </c>
      <c r="AM59" s="105">
        <f t="shared" si="78"/>
        <v>5</v>
      </c>
      <c r="AN59" s="106" t="str">
        <f t="shared" si="79"/>
        <v xml:space="preserve"> ERISMAR-SAVMZ </v>
      </c>
      <c r="AP59" s="103" t="str">
        <f t="shared" si="80"/>
        <v xml:space="preserve"> SAMMARTINO-SEP </v>
      </c>
      <c r="AQ59" s="104">
        <f t="shared" si="81"/>
        <v>0</v>
      </c>
      <c r="AR59" s="104">
        <f t="shared" si="82"/>
        <v>0</v>
      </c>
      <c r="AS59" s="104">
        <f t="shared" si="83"/>
        <v>1</v>
      </c>
      <c r="AT59" s="104">
        <f t="shared" si="84"/>
        <v>2</v>
      </c>
      <c r="AU59" s="104">
        <f t="shared" si="85"/>
        <v>3</v>
      </c>
      <c r="AV59" s="105">
        <f t="shared" si="86"/>
        <v>1</v>
      </c>
      <c r="AW59" s="105">
        <f t="shared" si="87"/>
        <v>0</v>
      </c>
      <c r="AX59" s="105">
        <f t="shared" si="88"/>
        <v>0</v>
      </c>
      <c r="AY59" s="105">
        <f t="shared" si="89"/>
        <v>3</v>
      </c>
      <c r="AZ59" s="105">
        <f t="shared" si="90"/>
        <v>2</v>
      </c>
      <c r="BA59" s="106" t="str">
        <f t="shared" si="91"/>
        <v xml:space="preserve"> BERGAMINI-CFC </v>
      </c>
      <c r="CB59" s="90"/>
    </row>
    <row r="60" spans="2:80" ht="30" customHeight="1">
      <c r="B60" s="107">
        <v>1</v>
      </c>
      <c r="C60" s="102"/>
      <c r="D60" s="126" t="str">
        <f>Q50</f>
        <v xml:space="preserve"> CASTILHO FILHO-CEPE </v>
      </c>
      <c r="E60" s="127"/>
      <c r="F60" s="127"/>
      <c r="G60" s="128"/>
      <c r="H60" s="89">
        <v>5</v>
      </c>
      <c r="I60" s="89">
        <v>3</v>
      </c>
      <c r="J60" s="118" t="str">
        <f>W51</f>
        <v xml:space="preserve"> MARCELINHO-SCCP </v>
      </c>
      <c r="K60" s="119"/>
      <c r="L60" s="119"/>
      <c r="M60" s="120"/>
      <c r="N60" s="90"/>
      <c r="O60" s="107">
        <v>5</v>
      </c>
      <c r="P60" s="102"/>
      <c r="Q60" s="126" t="str">
        <f>D59</f>
        <v xml:space="preserve"> DEMA-SEP </v>
      </c>
      <c r="R60" s="127"/>
      <c r="S60" s="127"/>
      <c r="T60" s="128"/>
      <c r="U60" s="89">
        <v>6</v>
      </c>
      <c r="V60" s="89">
        <v>3</v>
      </c>
      <c r="W60" s="118" t="str">
        <f>D62</f>
        <v xml:space="preserve"> CHARLEAUX-SFC </v>
      </c>
      <c r="X60" s="119"/>
      <c r="Y60" s="119"/>
      <c r="Z60" s="120"/>
      <c r="AC60" s="103" t="str">
        <f t="shared" si="68"/>
        <v xml:space="preserve"> CASTILHO FILHO-CEPE </v>
      </c>
      <c r="AD60" s="104">
        <f t="shared" si="69"/>
        <v>1</v>
      </c>
      <c r="AE60" s="104">
        <f t="shared" si="70"/>
        <v>0</v>
      </c>
      <c r="AF60" s="104">
        <f t="shared" si="71"/>
        <v>0</v>
      </c>
      <c r="AG60" s="104">
        <f t="shared" si="72"/>
        <v>5</v>
      </c>
      <c r="AH60" s="104">
        <f t="shared" si="73"/>
        <v>3</v>
      </c>
      <c r="AI60" s="105">
        <f t="shared" si="74"/>
        <v>0</v>
      </c>
      <c r="AJ60" s="105">
        <f t="shared" si="75"/>
        <v>0</v>
      </c>
      <c r="AK60" s="105">
        <f t="shared" si="76"/>
        <v>1</v>
      </c>
      <c r="AL60" s="105">
        <f t="shared" si="77"/>
        <v>3</v>
      </c>
      <c r="AM60" s="105">
        <f t="shared" si="78"/>
        <v>5</v>
      </c>
      <c r="AN60" s="106" t="str">
        <f t="shared" si="79"/>
        <v xml:space="preserve"> MARCELINHO-SCCP </v>
      </c>
      <c r="AP60" s="103" t="str">
        <f t="shared" si="80"/>
        <v xml:space="preserve"> DEMA-SEP </v>
      </c>
      <c r="AQ60" s="104">
        <f t="shared" si="81"/>
        <v>1</v>
      </c>
      <c r="AR60" s="104">
        <f t="shared" si="82"/>
        <v>0</v>
      </c>
      <c r="AS60" s="104">
        <f t="shared" si="83"/>
        <v>0</v>
      </c>
      <c r="AT60" s="104">
        <f t="shared" si="84"/>
        <v>6</v>
      </c>
      <c r="AU60" s="104">
        <f t="shared" si="85"/>
        <v>3</v>
      </c>
      <c r="AV60" s="105">
        <f t="shared" si="86"/>
        <v>0</v>
      </c>
      <c r="AW60" s="105">
        <f t="shared" si="87"/>
        <v>0</v>
      </c>
      <c r="AX60" s="105">
        <f t="shared" si="88"/>
        <v>1</v>
      </c>
      <c r="AY60" s="105">
        <f t="shared" si="89"/>
        <v>3</v>
      </c>
      <c r="AZ60" s="105">
        <f t="shared" si="90"/>
        <v>6</v>
      </c>
      <c r="BA60" s="106" t="str">
        <f t="shared" si="91"/>
        <v xml:space="preserve"> CHARLEAUX-SFC </v>
      </c>
      <c r="CB60" s="90"/>
    </row>
    <row r="61" spans="2:80" ht="30" customHeight="1">
      <c r="B61" s="107">
        <v>5</v>
      </c>
      <c r="C61" s="102"/>
      <c r="D61" s="126" t="str">
        <f>W50</f>
        <v xml:space="preserve"> BERGAMINI-CFC </v>
      </c>
      <c r="E61" s="127"/>
      <c r="F61" s="127"/>
      <c r="G61" s="128"/>
      <c r="H61" s="89">
        <v>5</v>
      </c>
      <c r="I61" s="89">
        <v>4</v>
      </c>
      <c r="J61" s="118" t="str">
        <f>W52</f>
        <v xml:space="preserve"> BASILIO-CEP </v>
      </c>
      <c r="K61" s="119"/>
      <c r="L61" s="119"/>
      <c r="M61" s="120"/>
      <c r="N61" s="90"/>
      <c r="O61" s="107">
        <v>1</v>
      </c>
      <c r="P61" s="102"/>
      <c r="Q61" s="126" t="str">
        <f>J59</f>
        <v xml:space="preserve"> ERISMAR-SAVMZ </v>
      </c>
      <c r="R61" s="127"/>
      <c r="S61" s="127"/>
      <c r="T61" s="128"/>
      <c r="U61" s="89">
        <v>4</v>
      </c>
      <c r="V61" s="89">
        <v>6</v>
      </c>
      <c r="W61" s="118" t="str">
        <f>J62</f>
        <v xml:space="preserve"> WAGNER LUIZ-SCCP </v>
      </c>
      <c r="X61" s="119"/>
      <c r="Y61" s="119"/>
      <c r="Z61" s="120"/>
      <c r="AC61" s="103" t="str">
        <f t="shared" si="68"/>
        <v xml:space="preserve"> BERGAMINI-CFC </v>
      </c>
      <c r="AD61" s="104">
        <f t="shared" si="69"/>
        <v>1</v>
      </c>
      <c r="AE61" s="104">
        <f t="shared" si="70"/>
        <v>0</v>
      </c>
      <c r="AF61" s="104">
        <f t="shared" si="71"/>
        <v>0</v>
      </c>
      <c r="AG61" s="104">
        <f t="shared" si="72"/>
        <v>5</v>
      </c>
      <c r="AH61" s="104">
        <f t="shared" si="73"/>
        <v>4</v>
      </c>
      <c r="AI61" s="105">
        <f t="shared" si="74"/>
        <v>0</v>
      </c>
      <c r="AJ61" s="105">
        <f t="shared" si="75"/>
        <v>0</v>
      </c>
      <c r="AK61" s="105">
        <f t="shared" si="76"/>
        <v>1</v>
      </c>
      <c r="AL61" s="105">
        <f t="shared" si="77"/>
        <v>4</v>
      </c>
      <c r="AM61" s="105">
        <f t="shared" si="78"/>
        <v>5</v>
      </c>
      <c r="AN61" s="106" t="str">
        <f t="shared" si="79"/>
        <v xml:space="preserve"> BASILIO-CEP </v>
      </c>
      <c r="AP61" s="103" t="str">
        <f t="shared" si="80"/>
        <v xml:space="preserve"> ERISMAR-SAVMZ </v>
      </c>
      <c r="AQ61" s="104">
        <f t="shared" si="81"/>
        <v>0</v>
      </c>
      <c r="AR61" s="104">
        <f t="shared" si="82"/>
        <v>0</v>
      </c>
      <c r="AS61" s="104">
        <f t="shared" si="83"/>
        <v>1</v>
      </c>
      <c r="AT61" s="104">
        <f t="shared" si="84"/>
        <v>4</v>
      </c>
      <c r="AU61" s="104">
        <f t="shared" si="85"/>
        <v>6</v>
      </c>
      <c r="AV61" s="105">
        <f t="shared" si="86"/>
        <v>1</v>
      </c>
      <c r="AW61" s="105">
        <f t="shared" si="87"/>
        <v>0</v>
      </c>
      <c r="AX61" s="105">
        <f t="shared" si="88"/>
        <v>0</v>
      </c>
      <c r="AY61" s="105">
        <f t="shared" si="89"/>
        <v>6</v>
      </c>
      <c r="AZ61" s="105">
        <f t="shared" si="90"/>
        <v>4</v>
      </c>
      <c r="BA61" s="106" t="str">
        <f t="shared" si="91"/>
        <v xml:space="preserve"> WAGNER LUIZ-SCCP </v>
      </c>
      <c r="CB61" s="90"/>
    </row>
    <row r="62" spans="2:80" ht="30" customHeight="1">
      <c r="B62" s="107">
        <v>3</v>
      </c>
      <c r="C62" s="102"/>
      <c r="D62" s="126" t="str">
        <f>Q51</f>
        <v xml:space="preserve"> CHARLEAUX-SFC </v>
      </c>
      <c r="E62" s="127"/>
      <c r="F62" s="127"/>
      <c r="G62" s="128"/>
      <c r="H62" s="89">
        <v>2</v>
      </c>
      <c r="I62" s="89">
        <v>2</v>
      </c>
      <c r="J62" s="118" t="str">
        <f>Q52</f>
        <v xml:space="preserve"> WAGNER LUIZ-SCCP </v>
      </c>
      <c r="K62" s="119"/>
      <c r="L62" s="119"/>
      <c r="M62" s="120"/>
      <c r="N62" s="90"/>
      <c r="O62" s="107">
        <v>6</v>
      </c>
      <c r="P62" s="102"/>
      <c r="Q62" s="126" t="str">
        <f>J58</f>
        <v xml:space="preserve"> BRAGHETTO-SAVMZ </v>
      </c>
      <c r="R62" s="127"/>
      <c r="S62" s="127"/>
      <c r="T62" s="128"/>
      <c r="U62" s="89">
        <v>4</v>
      </c>
      <c r="V62" s="89">
        <v>3</v>
      </c>
      <c r="W62" s="118" t="str">
        <f>J61</f>
        <v xml:space="preserve"> BASILIO-CEP </v>
      </c>
      <c r="X62" s="119"/>
      <c r="Y62" s="119"/>
      <c r="Z62" s="120"/>
      <c r="AC62" s="103" t="str">
        <f t="shared" si="68"/>
        <v xml:space="preserve"> CHARLEAUX-SFC </v>
      </c>
      <c r="AD62" s="104">
        <f t="shared" si="69"/>
        <v>0</v>
      </c>
      <c r="AE62" s="104">
        <f t="shared" si="70"/>
        <v>1</v>
      </c>
      <c r="AF62" s="104">
        <f t="shared" si="71"/>
        <v>0</v>
      </c>
      <c r="AG62" s="104">
        <f t="shared" si="72"/>
        <v>2</v>
      </c>
      <c r="AH62" s="104">
        <f t="shared" si="73"/>
        <v>2</v>
      </c>
      <c r="AI62" s="105">
        <f t="shared" si="74"/>
        <v>0</v>
      </c>
      <c r="AJ62" s="105">
        <f t="shared" si="75"/>
        <v>1</v>
      </c>
      <c r="AK62" s="105">
        <f t="shared" si="76"/>
        <v>0</v>
      </c>
      <c r="AL62" s="105">
        <f t="shared" si="77"/>
        <v>2</v>
      </c>
      <c r="AM62" s="105">
        <f t="shared" si="78"/>
        <v>2</v>
      </c>
      <c r="AN62" s="106" t="str">
        <f t="shared" si="79"/>
        <v xml:space="preserve"> WAGNER LUIZ-SCCP </v>
      </c>
      <c r="AP62" s="103" t="str">
        <f t="shared" si="80"/>
        <v xml:space="preserve"> BRAGHETTO-SAVMZ </v>
      </c>
      <c r="AQ62" s="104">
        <f t="shared" si="81"/>
        <v>1</v>
      </c>
      <c r="AR62" s="104">
        <f t="shared" si="82"/>
        <v>0</v>
      </c>
      <c r="AS62" s="104">
        <f t="shared" si="83"/>
        <v>0</v>
      </c>
      <c r="AT62" s="104">
        <f t="shared" si="84"/>
        <v>4</v>
      </c>
      <c r="AU62" s="104">
        <f t="shared" si="85"/>
        <v>3</v>
      </c>
      <c r="AV62" s="105">
        <f t="shared" si="86"/>
        <v>0</v>
      </c>
      <c r="AW62" s="105">
        <f t="shared" si="87"/>
        <v>0</v>
      </c>
      <c r="AX62" s="105">
        <f t="shared" si="88"/>
        <v>1</v>
      </c>
      <c r="AY62" s="105">
        <f t="shared" si="89"/>
        <v>3</v>
      </c>
      <c r="AZ62" s="105">
        <f t="shared" si="90"/>
        <v>4</v>
      </c>
      <c r="BA62" s="106" t="str">
        <f t="shared" si="91"/>
        <v xml:space="preserve"> BASILIO-CEP </v>
      </c>
      <c r="CB62" s="90"/>
    </row>
    <row r="63" spans="2:80" ht="30" customHeight="1"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117" t="s">
        <v>55</v>
      </c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CB63" s="109"/>
    </row>
    <row r="64" spans="2:80" ht="30" customHeight="1"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CB64" s="109"/>
    </row>
    <row r="65" spans="2:80" ht="30" customHeight="1"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CB65" s="109"/>
    </row>
    <row r="66" spans="2:80" ht="30" customHeight="1"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CB66" s="109"/>
    </row>
    <row r="67" spans="2:80" ht="30" customHeight="1"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CB67" s="109"/>
    </row>
    <row r="68" spans="2:80" ht="30" customHeight="1"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CB68" s="109"/>
    </row>
    <row r="69" spans="2:80" ht="30" customHeight="1"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CB69" s="109"/>
    </row>
    <row r="70" spans="2:80" ht="30" customHeight="1">
      <c r="B70" s="147" t="s">
        <v>13</v>
      </c>
      <c r="C70" s="148"/>
      <c r="D70" s="123">
        <f>D32</f>
        <v>45466</v>
      </c>
      <c r="E70" s="124"/>
      <c r="F70" s="125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CB70" s="109"/>
    </row>
    <row r="71" spans="2:80" ht="30" customHeight="1"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CB71" s="109"/>
    </row>
    <row r="72" spans="2:80" ht="30" customHeight="1">
      <c r="B72" s="88" t="s">
        <v>5</v>
      </c>
      <c r="C72" s="89">
        <f>C54+2</f>
        <v>7</v>
      </c>
      <c r="D72" s="90"/>
      <c r="E72" s="90"/>
      <c r="F72" s="90"/>
      <c r="G72" s="90"/>
      <c r="H72" s="90"/>
      <c r="I72" s="91"/>
      <c r="J72" s="91"/>
      <c r="K72" s="92" t="s">
        <v>4</v>
      </c>
      <c r="L72" s="141">
        <v>0.5625</v>
      </c>
      <c r="M72" s="142"/>
      <c r="N72" s="90"/>
      <c r="O72" s="88" t="s">
        <v>5</v>
      </c>
      <c r="P72" s="89">
        <f>C72+1</f>
        <v>8</v>
      </c>
      <c r="Q72" s="90"/>
      <c r="R72" s="90"/>
      <c r="S72" s="90"/>
      <c r="T72" s="90"/>
      <c r="U72" s="90"/>
      <c r="V72" s="91"/>
      <c r="W72" s="91"/>
      <c r="X72" s="92" t="s">
        <v>4</v>
      </c>
      <c r="Y72" s="141">
        <v>0.58333333333333337</v>
      </c>
      <c r="Z72" s="142"/>
      <c r="AC72" s="93" t="str">
        <f>B72</f>
        <v>Rd.</v>
      </c>
      <c r="AD72" s="94">
        <f>C72</f>
        <v>7</v>
      </c>
      <c r="AE72" s="90"/>
      <c r="AF72" s="90"/>
      <c r="AG72" s="90"/>
      <c r="AH72" s="90"/>
      <c r="AI72" s="90"/>
      <c r="AJ72" s="90"/>
      <c r="AK72" s="90"/>
      <c r="AL72" s="43"/>
      <c r="AP72" s="93" t="str">
        <f>O72</f>
        <v>Rd.</v>
      </c>
      <c r="AQ72" s="94">
        <f>P72</f>
        <v>8</v>
      </c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CB72" s="90"/>
    </row>
    <row r="73" spans="2:80" ht="30" customHeight="1"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5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5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CB73" s="90"/>
    </row>
    <row r="74" spans="2:80" ht="30" customHeight="1">
      <c r="B74" s="88" t="s">
        <v>3</v>
      </c>
      <c r="C74" s="96"/>
      <c r="D74" s="143" t="s">
        <v>11</v>
      </c>
      <c r="E74" s="144"/>
      <c r="F74" s="144"/>
      <c r="G74" s="144"/>
      <c r="H74" s="144"/>
      <c r="I74" s="144"/>
      <c r="J74" s="144"/>
      <c r="K74" s="144"/>
      <c r="L74" s="144"/>
      <c r="M74" s="145"/>
      <c r="N74" s="90"/>
      <c r="O74" s="88" t="s">
        <v>3</v>
      </c>
      <c r="P74" s="96"/>
      <c r="Q74" s="143" t="s">
        <v>11</v>
      </c>
      <c r="R74" s="144"/>
      <c r="S74" s="144"/>
      <c r="T74" s="144"/>
      <c r="U74" s="144"/>
      <c r="V74" s="144"/>
      <c r="W74" s="144"/>
      <c r="X74" s="144"/>
      <c r="Y74" s="144"/>
      <c r="Z74" s="145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CB74" s="90"/>
    </row>
    <row r="75" spans="2:80" ht="30" customHeight="1">
      <c r="B75" s="101">
        <v>4</v>
      </c>
      <c r="C75" s="102"/>
      <c r="D75" s="126" t="str">
        <f t="shared" ref="D75:D80" si="92">Q57</f>
        <v xml:space="preserve"> BRYANT-SAVMZ </v>
      </c>
      <c r="E75" s="127"/>
      <c r="F75" s="127"/>
      <c r="G75" s="128"/>
      <c r="H75" s="89">
        <v>3</v>
      </c>
      <c r="I75" s="89">
        <v>4</v>
      </c>
      <c r="J75" s="118" t="str">
        <f>W62</f>
        <v xml:space="preserve"> BASILIO-CEP </v>
      </c>
      <c r="K75" s="119"/>
      <c r="L75" s="119"/>
      <c r="M75" s="120"/>
      <c r="N75" s="90"/>
      <c r="O75" s="101">
        <v>2</v>
      </c>
      <c r="P75" s="102"/>
      <c r="Q75" s="126" t="str">
        <f t="shared" ref="Q75:Q80" si="93">D75</f>
        <v xml:space="preserve"> BRYANT-SAVMZ </v>
      </c>
      <c r="R75" s="127"/>
      <c r="S75" s="127"/>
      <c r="T75" s="128"/>
      <c r="U75" s="89">
        <v>6</v>
      </c>
      <c r="V75" s="89">
        <v>6</v>
      </c>
      <c r="W75" s="118" t="str">
        <f>J80</f>
        <v xml:space="preserve"> WAGNER LUIZ-SCCP </v>
      </c>
      <c r="X75" s="119"/>
      <c r="Y75" s="119"/>
      <c r="Z75" s="120"/>
      <c r="AC75" s="103" t="str">
        <f t="shared" ref="AC75:AC80" si="94">D75</f>
        <v xml:space="preserve"> BRYANT-SAVMZ </v>
      </c>
      <c r="AD75" s="104">
        <f t="shared" ref="AD75:AD80" si="95">IF(OR(H75="",I75=""),"",IF(H75&gt;I75,1,0))</f>
        <v>0</v>
      </c>
      <c r="AE75" s="104">
        <f t="shared" ref="AE75:AE80" si="96">IF(OR(H75="",I75=""),"",IF(H75=I75,1,0))</f>
        <v>0</v>
      </c>
      <c r="AF75" s="104">
        <f t="shared" ref="AF75:AF80" si="97">IF(OR(H75="",I75=""),"",IF(H75&lt;I75,1,0))</f>
        <v>1</v>
      </c>
      <c r="AG75" s="104">
        <f t="shared" ref="AG75:AG80" si="98">IF(OR(H75="",I75=""),"",H75)</f>
        <v>3</v>
      </c>
      <c r="AH75" s="104">
        <f t="shared" ref="AH75:AH80" si="99">IF(OR(H75="",I75=""),"",I75)</f>
        <v>4</v>
      </c>
      <c r="AI75" s="105">
        <f t="shared" ref="AI75:AI80" si="100">IF(OR(H75="",I75=""),"",IF(H75&lt;I75,1,0))</f>
        <v>1</v>
      </c>
      <c r="AJ75" s="105">
        <f t="shared" ref="AJ75:AJ80" si="101">IF(OR(H75="",I75=""),"",IF(H75=I75,1,0))</f>
        <v>0</v>
      </c>
      <c r="AK75" s="105">
        <f t="shared" ref="AK75:AK80" si="102">IF(OR(H75="",I75=""),"",IF(H75&gt;I75,1,0))</f>
        <v>0</v>
      </c>
      <c r="AL75" s="105">
        <f t="shared" ref="AL75:AL80" si="103">IF(OR(H75="",I75=""),"",I75)</f>
        <v>4</v>
      </c>
      <c r="AM75" s="105">
        <f t="shared" ref="AM75:AM80" si="104">IF(OR(H75="",I75=""),"",H75)</f>
        <v>3</v>
      </c>
      <c r="AN75" s="106" t="str">
        <f t="shared" ref="AN75:AN80" si="105">J75</f>
        <v xml:space="preserve"> BASILIO-CEP </v>
      </c>
      <c r="AP75" s="103" t="str">
        <f t="shared" ref="AP75:AP80" si="106">Q75</f>
        <v xml:space="preserve"> BRYANT-SAVMZ </v>
      </c>
      <c r="AQ75" s="104">
        <f t="shared" ref="AQ75:AQ80" si="107">IF(OR(U75="",V75=""),"",IF(U75&gt;V75,1,0))</f>
        <v>0</v>
      </c>
      <c r="AR75" s="104">
        <f t="shared" ref="AR75:AR80" si="108">IF(OR(U75="",V75=""),"",IF(U75=V75,1,0))</f>
        <v>1</v>
      </c>
      <c r="AS75" s="104">
        <f t="shared" ref="AS75:AS80" si="109">IF(OR(U75="",V75=""),"",IF(U75&lt;V75,1,0))</f>
        <v>0</v>
      </c>
      <c r="AT75" s="104">
        <f t="shared" ref="AT75:AT80" si="110">IF(OR(U75="",V75=""),"",U75)</f>
        <v>6</v>
      </c>
      <c r="AU75" s="104">
        <f t="shared" ref="AU75:AU80" si="111">IF(OR(U75="",V75=""),"",V75)</f>
        <v>6</v>
      </c>
      <c r="AV75" s="105">
        <f t="shared" ref="AV75:AV80" si="112">IF(OR(U75="",V75=""),"",IF(U75&lt;V75,1,0))</f>
        <v>0</v>
      </c>
      <c r="AW75" s="105">
        <f t="shared" ref="AW75:AW80" si="113">IF(OR(U75="",V75=""),"",IF(U75=V75,1,0))</f>
        <v>1</v>
      </c>
      <c r="AX75" s="105">
        <f t="shared" ref="AX75:AX80" si="114">IF(OR(U75="",V75=""),"",IF(U75&gt;V75,1,0))</f>
        <v>0</v>
      </c>
      <c r="AY75" s="105">
        <f t="shared" ref="AY75:AY80" si="115">IF(OR(U75="",V75=""),"",V75)</f>
        <v>6</v>
      </c>
      <c r="AZ75" s="105">
        <f t="shared" ref="AZ75:AZ80" si="116">IF(OR(U75="",V75=""),"",U75)</f>
        <v>6</v>
      </c>
      <c r="BA75" s="106" t="str">
        <f t="shared" ref="BA75:BA80" si="117">W75</f>
        <v xml:space="preserve"> WAGNER LUIZ-SCCP </v>
      </c>
      <c r="CB75" s="90"/>
    </row>
    <row r="76" spans="2:80" ht="30" customHeight="1">
      <c r="B76" s="107">
        <v>5</v>
      </c>
      <c r="C76" s="102"/>
      <c r="D76" s="126" t="str">
        <f t="shared" si="92"/>
        <v xml:space="preserve"> EDU BOLA-SEP </v>
      </c>
      <c r="E76" s="127"/>
      <c r="F76" s="127"/>
      <c r="G76" s="128"/>
      <c r="H76" s="89">
        <v>4</v>
      </c>
      <c r="I76" s="89">
        <v>4</v>
      </c>
      <c r="J76" s="118" t="str">
        <f>W57</f>
        <v xml:space="preserve"> CASTILHO FILHO-CEPE </v>
      </c>
      <c r="K76" s="119"/>
      <c r="L76" s="119"/>
      <c r="M76" s="120"/>
      <c r="N76" s="90"/>
      <c r="O76" s="107">
        <v>3</v>
      </c>
      <c r="P76" s="102"/>
      <c r="Q76" s="126" t="str">
        <f t="shared" si="93"/>
        <v xml:space="preserve"> EDU BOLA-SEP </v>
      </c>
      <c r="R76" s="127"/>
      <c r="S76" s="127"/>
      <c r="T76" s="128"/>
      <c r="U76" s="89">
        <v>2</v>
      </c>
      <c r="V76" s="89">
        <v>2</v>
      </c>
      <c r="W76" s="118" t="str">
        <f>J75</f>
        <v xml:space="preserve"> BASILIO-CEP </v>
      </c>
      <c r="X76" s="119"/>
      <c r="Y76" s="119"/>
      <c r="Z76" s="120"/>
      <c r="AC76" s="103" t="str">
        <f t="shared" si="94"/>
        <v xml:space="preserve"> EDU BOLA-SEP </v>
      </c>
      <c r="AD76" s="104">
        <f t="shared" si="95"/>
        <v>0</v>
      </c>
      <c r="AE76" s="104">
        <f t="shared" si="96"/>
        <v>1</v>
      </c>
      <c r="AF76" s="104">
        <f t="shared" si="97"/>
        <v>0</v>
      </c>
      <c r="AG76" s="104">
        <f t="shared" si="98"/>
        <v>4</v>
      </c>
      <c r="AH76" s="104">
        <f t="shared" si="99"/>
        <v>4</v>
      </c>
      <c r="AI76" s="105">
        <f t="shared" si="100"/>
        <v>0</v>
      </c>
      <c r="AJ76" s="105">
        <f t="shared" si="101"/>
        <v>1</v>
      </c>
      <c r="AK76" s="105">
        <f t="shared" si="102"/>
        <v>0</v>
      </c>
      <c r="AL76" s="105">
        <f t="shared" si="103"/>
        <v>4</v>
      </c>
      <c r="AM76" s="105">
        <f t="shared" si="104"/>
        <v>4</v>
      </c>
      <c r="AN76" s="106" t="str">
        <f t="shared" si="105"/>
        <v xml:space="preserve"> CASTILHO FILHO-CEPE </v>
      </c>
      <c r="AP76" s="103" t="str">
        <f t="shared" si="106"/>
        <v xml:space="preserve"> EDU BOLA-SEP </v>
      </c>
      <c r="AQ76" s="104">
        <f t="shared" si="107"/>
        <v>0</v>
      </c>
      <c r="AR76" s="104">
        <f t="shared" si="108"/>
        <v>1</v>
      </c>
      <c r="AS76" s="104">
        <f t="shared" si="109"/>
        <v>0</v>
      </c>
      <c r="AT76" s="104">
        <f t="shared" si="110"/>
        <v>2</v>
      </c>
      <c r="AU76" s="104">
        <f t="shared" si="111"/>
        <v>2</v>
      </c>
      <c r="AV76" s="105">
        <f t="shared" si="112"/>
        <v>0</v>
      </c>
      <c r="AW76" s="105">
        <f t="shared" si="113"/>
        <v>1</v>
      </c>
      <c r="AX76" s="105">
        <f t="shared" si="114"/>
        <v>0</v>
      </c>
      <c r="AY76" s="105">
        <f t="shared" si="115"/>
        <v>2</v>
      </c>
      <c r="AZ76" s="105">
        <f t="shared" si="116"/>
        <v>2</v>
      </c>
      <c r="BA76" s="106" t="str">
        <f t="shared" si="117"/>
        <v xml:space="preserve"> BASILIO-CEP </v>
      </c>
      <c r="CB76" s="90"/>
    </row>
    <row r="77" spans="2:80" ht="30" customHeight="1">
      <c r="B77" s="107">
        <v>6</v>
      </c>
      <c r="C77" s="102"/>
      <c r="D77" s="126" t="str">
        <f t="shared" si="92"/>
        <v xml:space="preserve"> SAMMARTINO-SEP </v>
      </c>
      <c r="E77" s="127"/>
      <c r="F77" s="127"/>
      <c r="G77" s="128"/>
      <c r="H77" s="89">
        <v>2</v>
      </c>
      <c r="I77" s="89">
        <v>1</v>
      </c>
      <c r="J77" s="118" t="str">
        <f>W58</f>
        <v xml:space="preserve"> MARCELINHO-SCCP </v>
      </c>
      <c r="K77" s="119"/>
      <c r="L77" s="119"/>
      <c r="M77" s="120"/>
      <c r="N77" s="90"/>
      <c r="O77" s="107">
        <v>4</v>
      </c>
      <c r="P77" s="102"/>
      <c r="Q77" s="126" t="str">
        <f t="shared" si="93"/>
        <v xml:space="preserve"> SAMMARTINO-SEP </v>
      </c>
      <c r="R77" s="127"/>
      <c r="S77" s="127"/>
      <c r="T77" s="128"/>
      <c r="U77" s="89">
        <v>3</v>
      </c>
      <c r="V77" s="89">
        <v>4</v>
      </c>
      <c r="W77" s="118" t="str">
        <f>J76</f>
        <v xml:space="preserve"> CASTILHO FILHO-CEPE </v>
      </c>
      <c r="X77" s="119"/>
      <c r="Y77" s="119"/>
      <c r="Z77" s="120"/>
      <c r="AC77" s="103" t="str">
        <f t="shared" si="94"/>
        <v xml:space="preserve"> SAMMARTINO-SEP </v>
      </c>
      <c r="AD77" s="104">
        <f t="shared" si="95"/>
        <v>1</v>
      </c>
      <c r="AE77" s="104">
        <f t="shared" si="96"/>
        <v>0</v>
      </c>
      <c r="AF77" s="104">
        <f t="shared" si="97"/>
        <v>0</v>
      </c>
      <c r="AG77" s="104">
        <f t="shared" si="98"/>
        <v>2</v>
      </c>
      <c r="AH77" s="104">
        <f t="shared" si="99"/>
        <v>1</v>
      </c>
      <c r="AI77" s="105">
        <f t="shared" si="100"/>
        <v>0</v>
      </c>
      <c r="AJ77" s="105">
        <f t="shared" si="101"/>
        <v>0</v>
      </c>
      <c r="AK77" s="105">
        <f t="shared" si="102"/>
        <v>1</v>
      </c>
      <c r="AL77" s="105">
        <f t="shared" si="103"/>
        <v>1</v>
      </c>
      <c r="AM77" s="105">
        <f t="shared" si="104"/>
        <v>2</v>
      </c>
      <c r="AN77" s="106" t="str">
        <f t="shared" si="105"/>
        <v xml:space="preserve"> MARCELINHO-SCCP </v>
      </c>
      <c r="AP77" s="103" t="str">
        <f t="shared" si="106"/>
        <v xml:space="preserve"> SAMMARTINO-SEP </v>
      </c>
      <c r="AQ77" s="104">
        <f t="shared" si="107"/>
        <v>0</v>
      </c>
      <c r="AR77" s="104">
        <f t="shared" si="108"/>
        <v>0</v>
      </c>
      <c r="AS77" s="104">
        <f t="shared" si="109"/>
        <v>1</v>
      </c>
      <c r="AT77" s="104">
        <f t="shared" si="110"/>
        <v>3</v>
      </c>
      <c r="AU77" s="104">
        <f t="shared" si="111"/>
        <v>4</v>
      </c>
      <c r="AV77" s="105">
        <f t="shared" si="112"/>
        <v>1</v>
      </c>
      <c r="AW77" s="105">
        <f t="shared" si="113"/>
        <v>0</v>
      </c>
      <c r="AX77" s="105">
        <f t="shared" si="114"/>
        <v>0</v>
      </c>
      <c r="AY77" s="105">
        <f t="shared" si="115"/>
        <v>4</v>
      </c>
      <c r="AZ77" s="105">
        <f t="shared" si="116"/>
        <v>3</v>
      </c>
      <c r="BA77" s="106" t="str">
        <f t="shared" si="117"/>
        <v xml:space="preserve"> CASTILHO FILHO-CEPE </v>
      </c>
      <c r="CB77" s="90"/>
    </row>
    <row r="78" spans="2:80" ht="30" customHeight="1">
      <c r="B78" s="107">
        <v>1</v>
      </c>
      <c r="C78" s="102"/>
      <c r="D78" s="126" t="str">
        <f t="shared" si="92"/>
        <v xml:space="preserve"> DEMA-SEP </v>
      </c>
      <c r="E78" s="127"/>
      <c r="F78" s="127"/>
      <c r="G78" s="128"/>
      <c r="H78" s="89">
        <v>7</v>
      </c>
      <c r="I78" s="89">
        <v>6</v>
      </c>
      <c r="J78" s="118" t="str">
        <f>W59</f>
        <v xml:space="preserve"> BERGAMINI-CFC </v>
      </c>
      <c r="K78" s="119"/>
      <c r="L78" s="119"/>
      <c r="M78" s="120"/>
      <c r="N78" s="90"/>
      <c r="O78" s="107">
        <v>5</v>
      </c>
      <c r="P78" s="102"/>
      <c r="Q78" s="126" t="str">
        <f t="shared" si="93"/>
        <v xml:space="preserve"> DEMA-SEP </v>
      </c>
      <c r="R78" s="127"/>
      <c r="S78" s="127"/>
      <c r="T78" s="128"/>
      <c r="U78" s="89">
        <v>4</v>
      </c>
      <c r="V78" s="89">
        <v>3</v>
      </c>
      <c r="W78" s="118" t="str">
        <f>J77</f>
        <v xml:space="preserve"> MARCELINHO-SCCP </v>
      </c>
      <c r="X78" s="119"/>
      <c r="Y78" s="119"/>
      <c r="Z78" s="120"/>
      <c r="AC78" s="103" t="str">
        <f t="shared" si="94"/>
        <v xml:space="preserve"> DEMA-SEP </v>
      </c>
      <c r="AD78" s="104">
        <f t="shared" si="95"/>
        <v>1</v>
      </c>
      <c r="AE78" s="104">
        <f t="shared" si="96"/>
        <v>0</v>
      </c>
      <c r="AF78" s="104">
        <f t="shared" si="97"/>
        <v>0</v>
      </c>
      <c r="AG78" s="104">
        <f t="shared" si="98"/>
        <v>7</v>
      </c>
      <c r="AH78" s="104">
        <f t="shared" si="99"/>
        <v>6</v>
      </c>
      <c r="AI78" s="105">
        <f t="shared" si="100"/>
        <v>0</v>
      </c>
      <c r="AJ78" s="105">
        <f t="shared" si="101"/>
        <v>0</v>
      </c>
      <c r="AK78" s="105">
        <f t="shared" si="102"/>
        <v>1</v>
      </c>
      <c r="AL78" s="105">
        <f t="shared" si="103"/>
        <v>6</v>
      </c>
      <c r="AM78" s="105">
        <f t="shared" si="104"/>
        <v>7</v>
      </c>
      <c r="AN78" s="106" t="str">
        <f t="shared" si="105"/>
        <v xml:space="preserve"> BERGAMINI-CFC </v>
      </c>
      <c r="AP78" s="103" t="str">
        <f t="shared" si="106"/>
        <v xml:space="preserve"> DEMA-SEP </v>
      </c>
      <c r="AQ78" s="104">
        <f t="shared" si="107"/>
        <v>1</v>
      </c>
      <c r="AR78" s="104">
        <f t="shared" si="108"/>
        <v>0</v>
      </c>
      <c r="AS78" s="104">
        <f t="shared" si="109"/>
        <v>0</v>
      </c>
      <c r="AT78" s="104">
        <f t="shared" si="110"/>
        <v>4</v>
      </c>
      <c r="AU78" s="104">
        <f t="shared" si="111"/>
        <v>3</v>
      </c>
      <c r="AV78" s="105">
        <f t="shared" si="112"/>
        <v>0</v>
      </c>
      <c r="AW78" s="105">
        <f t="shared" si="113"/>
        <v>0</v>
      </c>
      <c r="AX78" s="105">
        <f t="shared" si="114"/>
        <v>1</v>
      </c>
      <c r="AY78" s="105">
        <f t="shared" si="115"/>
        <v>3</v>
      </c>
      <c r="AZ78" s="105">
        <f t="shared" si="116"/>
        <v>4</v>
      </c>
      <c r="BA78" s="106" t="str">
        <f t="shared" si="117"/>
        <v xml:space="preserve"> MARCELINHO-SCCP </v>
      </c>
      <c r="CB78" s="90"/>
    </row>
    <row r="79" spans="2:80" ht="30" customHeight="1">
      <c r="B79" s="107">
        <v>2</v>
      </c>
      <c r="C79" s="102"/>
      <c r="D79" s="126" t="str">
        <f t="shared" si="92"/>
        <v xml:space="preserve"> ERISMAR-SAVMZ </v>
      </c>
      <c r="E79" s="127"/>
      <c r="F79" s="127"/>
      <c r="G79" s="128"/>
      <c r="H79" s="89">
        <v>5</v>
      </c>
      <c r="I79" s="89">
        <v>3</v>
      </c>
      <c r="J79" s="118" t="str">
        <f>W60</f>
        <v xml:space="preserve"> CHARLEAUX-SFC </v>
      </c>
      <c r="K79" s="119"/>
      <c r="L79" s="119"/>
      <c r="M79" s="120"/>
      <c r="N79" s="90"/>
      <c r="O79" s="107">
        <v>6</v>
      </c>
      <c r="P79" s="102"/>
      <c r="Q79" s="126" t="str">
        <f t="shared" si="93"/>
        <v xml:space="preserve"> ERISMAR-SAVMZ </v>
      </c>
      <c r="R79" s="127"/>
      <c r="S79" s="127"/>
      <c r="T79" s="128"/>
      <c r="U79" s="89">
        <v>2</v>
      </c>
      <c r="V79" s="89">
        <v>6</v>
      </c>
      <c r="W79" s="118" t="str">
        <f>J78</f>
        <v xml:space="preserve"> BERGAMINI-CFC </v>
      </c>
      <c r="X79" s="119"/>
      <c r="Y79" s="119"/>
      <c r="Z79" s="120"/>
      <c r="AC79" s="103" t="str">
        <f t="shared" si="94"/>
        <v xml:space="preserve"> ERISMAR-SAVMZ </v>
      </c>
      <c r="AD79" s="104">
        <f t="shared" si="95"/>
        <v>1</v>
      </c>
      <c r="AE79" s="104">
        <f t="shared" si="96"/>
        <v>0</v>
      </c>
      <c r="AF79" s="104">
        <f t="shared" si="97"/>
        <v>0</v>
      </c>
      <c r="AG79" s="104">
        <f t="shared" si="98"/>
        <v>5</v>
      </c>
      <c r="AH79" s="104">
        <f t="shared" si="99"/>
        <v>3</v>
      </c>
      <c r="AI79" s="105">
        <f t="shared" si="100"/>
        <v>0</v>
      </c>
      <c r="AJ79" s="105">
        <f t="shared" si="101"/>
        <v>0</v>
      </c>
      <c r="AK79" s="105">
        <f t="shared" si="102"/>
        <v>1</v>
      </c>
      <c r="AL79" s="105">
        <f t="shared" si="103"/>
        <v>3</v>
      </c>
      <c r="AM79" s="105">
        <f t="shared" si="104"/>
        <v>5</v>
      </c>
      <c r="AN79" s="106" t="str">
        <f t="shared" si="105"/>
        <v xml:space="preserve"> CHARLEAUX-SFC </v>
      </c>
      <c r="AP79" s="103" t="str">
        <f t="shared" si="106"/>
        <v xml:space="preserve"> ERISMAR-SAVMZ </v>
      </c>
      <c r="AQ79" s="104">
        <f t="shared" si="107"/>
        <v>0</v>
      </c>
      <c r="AR79" s="104">
        <f t="shared" si="108"/>
        <v>0</v>
      </c>
      <c r="AS79" s="104">
        <f t="shared" si="109"/>
        <v>1</v>
      </c>
      <c r="AT79" s="104">
        <f t="shared" si="110"/>
        <v>2</v>
      </c>
      <c r="AU79" s="104">
        <f t="shared" si="111"/>
        <v>6</v>
      </c>
      <c r="AV79" s="105">
        <f t="shared" si="112"/>
        <v>1</v>
      </c>
      <c r="AW79" s="105">
        <f t="shared" si="113"/>
        <v>0</v>
      </c>
      <c r="AX79" s="105">
        <f t="shared" si="114"/>
        <v>0</v>
      </c>
      <c r="AY79" s="105">
        <f t="shared" si="115"/>
        <v>6</v>
      </c>
      <c r="AZ79" s="105">
        <f t="shared" si="116"/>
        <v>2</v>
      </c>
      <c r="BA79" s="106" t="str">
        <f t="shared" si="117"/>
        <v xml:space="preserve"> BERGAMINI-CFC </v>
      </c>
      <c r="CB79" s="90"/>
    </row>
    <row r="80" spans="2:80" ht="30" customHeight="1">
      <c r="B80" s="107">
        <v>3</v>
      </c>
      <c r="C80" s="102"/>
      <c r="D80" s="126" t="str">
        <f t="shared" si="92"/>
        <v xml:space="preserve"> BRAGHETTO-SAVMZ </v>
      </c>
      <c r="E80" s="127"/>
      <c r="F80" s="127"/>
      <c r="G80" s="128"/>
      <c r="H80" s="89">
        <v>6</v>
      </c>
      <c r="I80" s="89">
        <v>2</v>
      </c>
      <c r="J80" s="118" t="str">
        <f>W61</f>
        <v xml:space="preserve"> WAGNER LUIZ-SCCP </v>
      </c>
      <c r="K80" s="119"/>
      <c r="L80" s="119"/>
      <c r="M80" s="120"/>
      <c r="N80" s="90"/>
      <c r="O80" s="107">
        <v>1</v>
      </c>
      <c r="P80" s="102"/>
      <c r="Q80" s="126" t="str">
        <f t="shared" si="93"/>
        <v xml:space="preserve"> BRAGHETTO-SAVMZ </v>
      </c>
      <c r="R80" s="127"/>
      <c r="S80" s="127"/>
      <c r="T80" s="128"/>
      <c r="U80" s="89">
        <v>5</v>
      </c>
      <c r="V80" s="89">
        <v>3</v>
      </c>
      <c r="W80" s="118" t="str">
        <f>J79</f>
        <v xml:space="preserve"> CHARLEAUX-SFC </v>
      </c>
      <c r="X80" s="119"/>
      <c r="Y80" s="119"/>
      <c r="Z80" s="120"/>
      <c r="AC80" s="103" t="str">
        <f t="shared" si="94"/>
        <v xml:space="preserve"> BRAGHETTO-SAVMZ </v>
      </c>
      <c r="AD80" s="104">
        <f t="shared" si="95"/>
        <v>1</v>
      </c>
      <c r="AE80" s="104">
        <f t="shared" si="96"/>
        <v>0</v>
      </c>
      <c r="AF80" s="104">
        <f t="shared" si="97"/>
        <v>0</v>
      </c>
      <c r="AG80" s="104">
        <f t="shared" si="98"/>
        <v>6</v>
      </c>
      <c r="AH80" s="104">
        <f t="shared" si="99"/>
        <v>2</v>
      </c>
      <c r="AI80" s="105">
        <f t="shared" si="100"/>
        <v>0</v>
      </c>
      <c r="AJ80" s="105">
        <f t="shared" si="101"/>
        <v>0</v>
      </c>
      <c r="AK80" s="105">
        <f t="shared" si="102"/>
        <v>1</v>
      </c>
      <c r="AL80" s="105">
        <f t="shared" si="103"/>
        <v>2</v>
      </c>
      <c r="AM80" s="105">
        <f t="shared" si="104"/>
        <v>6</v>
      </c>
      <c r="AN80" s="106" t="str">
        <f t="shared" si="105"/>
        <v xml:space="preserve"> WAGNER LUIZ-SCCP </v>
      </c>
      <c r="AP80" s="103" t="str">
        <f t="shared" si="106"/>
        <v xml:space="preserve"> BRAGHETTO-SAVMZ </v>
      </c>
      <c r="AQ80" s="104">
        <f t="shared" si="107"/>
        <v>1</v>
      </c>
      <c r="AR80" s="104">
        <f t="shared" si="108"/>
        <v>0</v>
      </c>
      <c r="AS80" s="104">
        <f t="shared" si="109"/>
        <v>0</v>
      </c>
      <c r="AT80" s="104">
        <f t="shared" si="110"/>
        <v>5</v>
      </c>
      <c r="AU80" s="104">
        <f t="shared" si="111"/>
        <v>3</v>
      </c>
      <c r="AV80" s="105">
        <f t="shared" si="112"/>
        <v>0</v>
      </c>
      <c r="AW80" s="105">
        <f t="shared" si="113"/>
        <v>0</v>
      </c>
      <c r="AX80" s="105">
        <f t="shared" si="114"/>
        <v>1</v>
      </c>
      <c r="AY80" s="105">
        <f t="shared" si="115"/>
        <v>3</v>
      </c>
      <c r="AZ80" s="105">
        <f t="shared" si="116"/>
        <v>5</v>
      </c>
      <c r="BA80" s="106" t="str">
        <f t="shared" si="117"/>
        <v xml:space="preserve"> CHARLEAUX-SFC </v>
      </c>
      <c r="CB80" s="90"/>
    </row>
    <row r="81" spans="2:80" ht="30" customHeight="1">
      <c r="B81" s="90"/>
      <c r="C81" s="90"/>
      <c r="D81" s="108"/>
      <c r="E81" s="108"/>
      <c r="F81" s="108"/>
      <c r="G81" s="108"/>
      <c r="H81" s="90"/>
      <c r="I81" s="90"/>
      <c r="J81" s="90"/>
      <c r="K81" s="90"/>
      <c r="L81" s="90"/>
      <c r="M81" s="95"/>
      <c r="N81" s="90"/>
      <c r="O81" s="90"/>
      <c r="P81" s="90"/>
      <c r="Q81" s="108"/>
      <c r="R81" s="108"/>
      <c r="S81" s="108"/>
      <c r="T81" s="108"/>
      <c r="U81" s="90"/>
      <c r="V81" s="90"/>
      <c r="W81" s="90"/>
      <c r="X81" s="90"/>
      <c r="Y81" s="90"/>
      <c r="Z81" s="95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CB81" s="109"/>
    </row>
    <row r="82" spans="2:80" ht="30" customHeight="1">
      <c r="B82" s="88" t="s">
        <v>5</v>
      </c>
      <c r="C82" s="89">
        <f>C72+2</f>
        <v>9</v>
      </c>
      <c r="D82" s="90"/>
      <c r="E82" s="90"/>
      <c r="F82" s="90"/>
      <c r="G82" s="90"/>
      <c r="H82" s="90"/>
      <c r="I82" s="91"/>
      <c r="J82" s="91"/>
      <c r="K82" s="92" t="s">
        <v>4</v>
      </c>
      <c r="L82" s="166">
        <v>0.60416666666666663</v>
      </c>
      <c r="M82" s="142"/>
      <c r="N82" s="90"/>
      <c r="O82" s="88" t="s">
        <v>5</v>
      </c>
      <c r="P82" s="89">
        <f>C82+1</f>
        <v>10</v>
      </c>
      <c r="Q82" s="90"/>
      <c r="R82" s="90"/>
      <c r="S82" s="90"/>
      <c r="T82" s="90"/>
      <c r="U82" s="90"/>
      <c r="V82" s="91"/>
      <c r="W82" s="91"/>
      <c r="X82" s="92" t="s">
        <v>4</v>
      </c>
      <c r="Y82" s="141">
        <v>0.625</v>
      </c>
      <c r="Z82" s="142"/>
      <c r="AC82" s="93" t="str">
        <f>B82</f>
        <v>Rd.</v>
      </c>
      <c r="AD82" s="94">
        <f>C82</f>
        <v>9</v>
      </c>
      <c r="AE82" s="90"/>
      <c r="AF82" s="90"/>
      <c r="AG82" s="90"/>
      <c r="AH82" s="90"/>
      <c r="AI82" s="90"/>
      <c r="AJ82" s="90"/>
      <c r="AK82" s="90"/>
      <c r="AL82" s="43"/>
      <c r="AP82" s="93" t="str">
        <f>O82</f>
        <v>Rd.</v>
      </c>
      <c r="AQ82" s="94">
        <f>P82</f>
        <v>10</v>
      </c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CB82" s="90"/>
    </row>
    <row r="83" spans="2:80" ht="30" customHeight="1"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5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5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CB83" s="90"/>
    </row>
    <row r="84" spans="2:80" ht="30" customHeight="1">
      <c r="B84" s="88" t="s">
        <v>3</v>
      </c>
      <c r="C84" s="96"/>
      <c r="D84" s="143" t="s">
        <v>11</v>
      </c>
      <c r="E84" s="144"/>
      <c r="F84" s="144"/>
      <c r="G84" s="144"/>
      <c r="H84" s="144"/>
      <c r="I84" s="144"/>
      <c r="J84" s="144"/>
      <c r="K84" s="144"/>
      <c r="L84" s="144"/>
      <c r="M84" s="145"/>
      <c r="N84" s="90"/>
      <c r="O84" s="88" t="s">
        <v>3</v>
      </c>
      <c r="P84" s="96"/>
      <c r="Q84" s="143" t="s">
        <v>11</v>
      </c>
      <c r="R84" s="144"/>
      <c r="S84" s="144"/>
      <c r="T84" s="144"/>
      <c r="U84" s="144"/>
      <c r="V84" s="144"/>
      <c r="W84" s="144"/>
      <c r="X84" s="144"/>
      <c r="Y84" s="144"/>
      <c r="Z84" s="145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CB84" s="90"/>
    </row>
    <row r="85" spans="2:80" ht="30" customHeight="1">
      <c r="B85" s="101">
        <v>5</v>
      </c>
      <c r="C85" s="102"/>
      <c r="D85" s="126" t="str">
        <f t="shared" ref="D85:D90" si="118">Q75</f>
        <v xml:space="preserve"> BRYANT-SAVMZ </v>
      </c>
      <c r="E85" s="127"/>
      <c r="F85" s="127"/>
      <c r="G85" s="128"/>
      <c r="H85" s="89">
        <v>7</v>
      </c>
      <c r="I85" s="89">
        <v>3</v>
      </c>
      <c r="J85" s="118" t="str">
        <f>W80</f>
        <v xml:space="preserve"> CHARLEAUX-SFC </v>
      </c>
      <c r="K85" s="119"/>
      <c r="L85" s="119"/>
      <c r="M85" s="120"/>
      <c r="N85" s="90"/>
      <c r="O85" s="101">
        <v>3</v>
      </c>
      <c r="P85" s="102"/>
      <c r="Q85" s="126" t="str">
        <f t="shared" ref="Q85:Q90" si="119">D85</f>
        <v xml:space="preserve"> BRYANT-SAVMZ </v>
      </c>
      <c r="R85" s="127"/>
      <c r="S85" s="127"/>
      <c r="T85" s="128"/>
      <c r="U85" s="89">
        <v>5</v>
      </c>
      <c r="V85" s="89">
        <v>5</v>
      </c>
      <c r="W85" s="118" t="str">
        <f>J90</f>
        <v xml:space="preserve"> BERGAMINI-CFC </v>
      </c>
      <c r="X85" s="119"/>
      <c r="Y85" s="119"/>
      <c r="Z85" s="120"/>
      <c r="AC85" s="103" t="str">
        <f t="shared" ref="AC85:AC90" si="120">D85</f>
        <v xml:space="preserve"> BRYANT-SAVMZ </v>
      </c>
      <c r="AD85" s="104">
        <f t="shared" ref="AD85:AD90" si="121">IF(OR(H85="",I85=""),"",IF(H85&gt;I85,1,0))</f>
        <v>1</v>
      </c>
      <c r="AE85" s="104">
        <f t="shared" ref="AE85:AE90" si="122">IF(OR(H85="",I85=""),"",IF(H85=I85,1,0))</f>
        <v>0</v>
      </c>
      <c r="AF85" s="104">
        <f t="shared" ref="AF85:AF90" si="123">IF(OR(H85="",I85=""),"",IF(H85&lt;I85,1,0))</f>
        <v>0</v>
      </c>
      <c r="AG85" s="104">
        <f t="shared" ref="AG85:AG90" si="124">IF(OR(H85="",I85=""),"",H85)</f>
        <v>7</v>
      </c>
      <c r="AH85" s="104">
        <f t="shared" ref="AH85:AH90" si="125">IF(OR(H85="",I85=""),"",I85)</f>
        <v>3</v>
      </c>
      <c r="AI85" s="105">
        <f t="shared" ref="AI85:AI90" si="126">IF(OR(H85="",I85=""),"",IF(H85&lt;I85,1,0))</f>
        <v>0</v>
      </c>
      <c r="AJ85" s="105">
        <f t="shared" ref="AJ85:AJ90" si="127">IF(OR(H85="",I85=""),"",IF(H85=I85,1,0))</f>
        <v>0</v>
      </c>
      <c r="AK85" s="105">
        <f t="shared" ref="AK85:AK90" si="128">IF(OR(H85="",I85=""),"",IF(H85&gt;I85,1,0))</f>
        <v>1</v>
      </c>
      <c r="AL85" s="105">
        <f t="shared" ref="AL85:AL90" si="129">IF(OR(H85="",I85=""),"",I85)</f>
        <v>3</v>
      </c>
      <c r="AM85" s="105">
        <f t="shared" ref="AM85:AM90" si="130">IF(OR(H85="",I85=""),"",H85)</f>
        <v>7</v>
      </c>
      <c r="AN85" s="106" t="str">
        <f t="shared" ref="AN85:AN90" si="131">J85</f>
        <v xml:space="preserve"> CHARLEAUX-SFC </v>
      </c>
      <c r="AP85" s="103" t="str">
        <f t="shared" ref="AP85:AP90" si="132">Q85</f>
        <v xml:space="preserve"> BRYANT-SAVMZ </v>
      </c>
      <c r="AQ85" s="104">
        <f t="shared" ref="AQ85:AQ90" si="133">IF(OR(U85="",V85=""),"",IF(U85&gt;V85,1,0))</f>
        <v>0</v>
      </c>
      <c r="AR85" s="104">
        <f t="shared" ref="AR85:AR90" si="134">IF(OR(U85="",V85=""),"",IF(U85=V85,1,0))</f>
        <v>1</v>
      </c>
      <c r="AS85" s="104">
        <f t="shared" ref="AS85:AS90" si="135">IF(OR(U85="",V85=""),"",IF(U85&lt;V85,1,0))</f>
        <v>0</v>
      </c>
      <c r="AT85" s="104">
        <f t="shared" ref="AT85:AT90" si="136">IF(OR(U85="",V85=""),"",U85)</f>
        <v>5</v>
      </c>
      <c r="AU85" s="104">
        <f t="shared" ref="AU85:AU90" si="137">IF(OR(U85="",V85=""),"",V85)</f>
        <v>5</v>
      </c>
      <c r="AV85" s="105">
        <f t="shared" ref="AV85:AV90" si="138">IF(OR(U85="",V85=""),"",IF(U85&lt;V85,1,0))</f>
        <v>0</v>
      </c>
      <c r="AW85" s="105">
        <f t="shared" ref="AW85:AW90" si="139">IF(OR(U85="",V85=""),"",IF(U85=V85,1,0))</f>
        <v>1</v>
      </c>
      <c r="AX85" s="105">
        <f t="shared" ref="AX85:AX90" si="140">IF(OR(U85="",V85=""),"",IF(U85&gt;V85,1,0))</f>
        <v>0</v>
      </c>
      <c r="AY85" s="105">
        <f t="shared" ref="AY85:AY90" si="141">IF(OR(U85="",V85=""),"",V85)</f>
        <v>5</v>
      </c>
      <c r="AZ85" s="105">
        <f t="shared" ref="AZ85:AZ90" si="142">IF(OR(U85="",V85=""),"",U85)</f>
        <v>5</v>
      </c>
      <c r="BA85" s="106" t="str">
        <f t="shared" ref="BA85:BA90" si="143">W85</f>
        <v xml:space="preserve"> BERGAMINI-CFC </v>
      </c>
      <c r="CB85" s="90"/>
    </row>
    <row r="86" spans="2:80" ht="30" customHeight="1">
      <c r="B86" s="107">
        <v>6</v>
      </c>
      <c r="C86" s="102"/>
      <c r="D86" s="126" t="str">
        <f t="shared" si="118"/>
        <v xml:space="preserve"> EDU BOLA-SEP </v>
      </c>
      <c r="E86" s="127"/>
      <c r="F86" s="127"/>
      <c r="G86" s="128"/>
      <c r="H86" s="89">
        <v>5</v>
      </c>
      <c r="I86" s="89">
        <v>3</v>
      </c>
      <c r="J86" s="118" t="str">
        <f>W75</f>
        <v xml:space="preserve"> WAGNER LUIZ-SCCP </v>
      </c>
      <c r="K86" s="119"/>
      <c r="L86" s="119"/>
      <c r="M86" s="120"/>
      <c r="N86" s="90"/>
      <c r="O86" s="107">
        <v>4</v>
      </c>
      <c r="P86" s="102"/>
      <c r="Q86" s="126" t="str">
        <f t="shared" si="119"/>
        <v xml:space="preserve"> EDU BOLA-SEP </v>
      </c>
      <c r="R86" s="127"/>
      <c r="S86" s="127"/>
      <c r="T86" s="128"/>
      <c r="U86" s="89">
        <v>4</v>
      </c>
      <c r="V86" s="89">
        <v>3</v>
      </c>
      <c r="W86" s="118" t="str">
        <f>J85</f>
        <v xml:space="preserve"> CHARLEAUX-SFC </v>
      </c>
      <c r="X86" s="119"/>
      <c r="Y86" s="119"/>
      <c r="Z86" s="120"/>
      <c r="AC86" s="103" t="str">
        <f t="shared" si="120"/>
        <v xml:space="preserve"> EDU BOLA-SEP </v>
      </c>
      <c r="AD86" s="104">
        <f t="shared" si="121"/>
        <v>1</v>
      </c>
      <c r="AE86" s="104">
        <f t="shared" si="122"/>
        <v>0</v>
      </c>
      <c r="AF86" s="104">
        <f t="shared" si="123"/>
        <v>0</v>
      </c>
      <c r="AG86" s="104">
        <f t="shared" si="124"/>
        <v>5</v>
      </c>
      <c r="AH86" s="104">
        <f t="shared" si="125"/>
        <v>3</v>
      </c>
      <c r="AI86" s="105">
        <f t="shared" si="126"/>
        <v>0</v>
      </c>
      <c r="AJ86" s="105">
        <f t="shared" si="127"/>
        <v>0</v>
      </c>
      <c r="AK86" s="105">
        <f t="shared" si="128"/>
        <v>1</v>
      </c>
      <c r="AL86" s="105">
        <f t="shared" si="129"/>
        <v>3</v>
      </c>
      <c r="AM86" s="105">
        <f t="shared" si="130"/>
        <v>5</v>
      </c>
      <c r="AN86" s="106" t="str">
        <f t="shared" si="131"/>
        <v xml:space="preserve"> WAGNER LUIZ-SCCP </v>
      </c>
      <c r="AP86" s="103" t="str">
        <f t="shared" si="132"/>
        <v xml:space="preserve"> EDU BOLA-SEP </v>
      </c>
      <c r="AQ86" s="104">
        <f t="shared" si="133"/>
        <v>1</v>
      </c>
      <c r="AR86" s="104">
        <f t="shared" si="134"/>
        <v>0</v>
      </c>
      <c r="AS86" s="104">
        <f t="shared" si="135"/>
        <v>0</v>
      </c>
      <c r="AT86" s="104">
        <f t="shared" si="136"/>
        <v>4</v>
      </c>
      <c r="AU86" s="104">
        <f t="shared" si="137"/>
        <v>3</v>
      </c>
      <c r="AV86" s="105">
        <f t="shared" si="138"/>
        <v>0</v>
      </c>
      <c r="AW86" s="105">
        <f t="shared" si="139"/>
        <v>0</v>
      </c>
      <c r="AX86" s="105">
        <f t="shared" si="140"/>
        <v>1</v>
      </c>
      <c r="AY86" s="105">
        <f t="shared" si="141"/>
        <v>3</v>
      </c>
      <c r="AZ86" s="105">
        <f t="shared" si="142"/>
        <v>4</v>
      </c>
      <c r="BA86" s="106" t="str">
        <f t="shared" si="143"/>
        <v xml:space="preserve"> CHARLEAUX-SFC </v>
      </c>
      <c r="CB86" s="90"/>
    </row>
    <row r="87" spans="2:80" ht="30" customHeight="1">
      <c r="B87" s="107">
        <v>1</v>
      </c>
      <c r="C87" s="102"/>
      <c r="D87" s="126" t="str">
        <f t="shared" si="118"/>
        <v xml:space="preserve"> SAMMARTINO-SEP </v>
      </c>
      <c r="E87" s="127"/>
      <c r="F87" s="127"/>
      <c r="G87" s="128"/>
      <c r="H87" s="89">
        <v>2</v>
      </c>
      <c r="I87" s="89">
        <v>7</v>
      </c>
      <c r="J87" s="118" t="str">
        <f>W76</f>
        <v xml:space="preserve"> BASILIO-CEP </v>
      </c>
      <c r="K87" s="119"/>
      <c r="L87" s="119"/>
      <c r="M87" s="120"/>
      <c r="N87" s="90"/>
      <c r="O87" s="107">
        <v>5</v>
      </c>
      <c r="P87" s="102"/>
      <c r="Q87" s="126" t="str">
        <f t="shared" si="119"/>
        <v xml:space="preserve"> SAMMARTINO-SEP </v>
      </c>
      <c r="R87" s="127"/>
      <c r="S87" s="127"/>
      <c r="T87" s="128"/>
      <c r="U87" s="89">
        <v>5</v>
      </c>
      <c r="V87" s="89">
        <v>5</v>
      </c>
      <c r="W87" s="118" t="str">
        <f>J86</f>
        <v xml:space="preserve"> WAGNER LUIZ-SCCP </v>
      </c>
      <c r="X87" s="119"/>
      <c r="Y87" s="119"/>
      <c r="Z87" s="120"/>
      <c r="AC87" s="103" t="str">
        <f t="shared" si="120"/>
        <v xml:space="preserve"> SAMMARTINO-SEP </v>
      </c>
      <c r="AD87" s="104">
        <f t="shared" si="121"/>
        <v>0</v>
      </c>
      <c r="AE87" s="104">
        <f t="shared" si="122"/>
        <v>0</v>
      </c>
      <c r="AF87" s="104">
        <f t="shared" si="123"/>
        <v>1</v>
      </c>
      <c r="AG87" s="104">
        <f t="shared" si="124"/>
        <v>2</v>
      </c>
      <c r="AH87" s="104">
        <f t="shared" si="125"/>
        <v>7</v>
      </c>
      <c r="AI87" s="105">
        <f t="shared" si="126"/>
        <v>1</v>
      </c>
      <c r="AJ87" s="105">
        <f t="shared" si="127"/>
        <v>0</v>
      </c>
      <c r="AK87" s="105">
        <f t="shared" si="128"/>
        <v>0</v>
      </c>
      <c r="AL87" s="105">
        <f t="shared" si="129"/>
        <v>7</v>
      </c>
      <c r="AM87" s="105">
        <f t="shared" si="130"/>
        <v>2</v>
      </c>
      <c r="AN87" s="106" t="str">
        <f t="shared" si="131"/>
        <v xml:space="preserve"> BASILIO-CEP </v>
      </c>
      <c r="AP87" s="103" t="str">
        <f t="shared" si="132"/>
        <v xml:space="preserve"> SAMMARTINO-SEP </v>
      </c>
      <c r="AQ87" s="104">
        <f t="shared" si="133"/>
        <v>0</v>
      </c>
      <c r="AR87" s="104">
        <f t="shared" si="134"/>
        <v>1</v>
      </c>
      <c r="AS87" s="104">
        <f t="shared" si="135"/>
        <v>0</v>
      </c>
      <c r="AT87" s="104">
        <f t="shared" si="136"/>
        <v>5</v>
      </c>
      <c r="AU87" s="104">
        <f t="shared" si="137"/>
        <v>5</v>
      </c>
      <c r="AV87" s="105">
        <f t="shared" si="138"/>
        <v>0</v>
      </c>
      <c r="AW87" s="105">
        <f t="shared" si="139"/>
        <v>1</v>
      </c>
      <c r="AX87" s="105">
        <f t="shared" si="140"/>
        <v>0</v>
      </c>
      <c r="AY87" s="105">
        <f t="shared" si="141"/>
        <v>5</v>
      </c>
      <c r="AZ87" s="105">
        <f t="shared" si="142"/>
        <v>5</v>
      </c>
      <c r="BA87" s="106" t="str">
        <f t="shared" si="143"/>
        <v xml:space="preserve"> WAGNER LUIZ-SCCP </v>
      </c>
      <c r="CB87" s="90"/>
    </row>
    <row r="88" spans="2:80" ht="30" customHeight="1">
      <c r="B88" s="107">
        <v>2</v>
      </c>
      <c r="C88" s="102"/>
      <c r="D88" s="126" t="str">
        <f t="shared" si="118"/>
        <v xml:space="preserve"> DEMA-SEP </v>
      </c>
      <c r="E88" s="127"/>
      <c r="F88" s="127"/>
      <c r="G88" s="128"/>
      <c r="H88" s="89">
        <v>8</v>
      </c>
      <c r="I88" s="89">
        <v>5</v>
      </c>
      <c r="J88" s="118" t="str">
        <f>W77</f>
        <v xml:space="preserve"> CASTILHO FILHO-CEPE </v>
      </c>
      <c r="K88" s="119"/>
      <c r="L88" s="119"/>
      <c r="M88" s="120"/>
      <c r="N88" s="90"/>
      <c r="O88" s="107">
        <v>6</v>
      </c>
      <c r="P88" s="102"/>
      <c r="Q88" s="126" t="str">
        <f t="shared" si="119"/>
        <v xml:space="preserve"> DEMA-SEP </v>
      </c>
      <c r="R88" s="127"/>
      <c r="S88" s="127"/>
      <c r="T88" s="128"/>
      <c r="U88" s="89">
        <v>5</v>
      </c>
      <c r="V88" s="89">
        <v>4</v>
      </c>
      <c r="W88" s="118" t="str">
        <f>J87</f>
        <v xml:space="preserve"> BASILIO-CEP </v>
      </c>
      <c r="X88" s="119"/>
      <c r="Y88" s="119"/>
      <c r="Z88" s="120"/>
      <c r="AC88" s="103" t="str">
        <f t="shared" si="120"/>
        <v xml:space="preserve"> DEMA-SEP </v>
      </c>
      <c r="AD88" s="104">
        <f t="shared" si="121"/>
        <v>1</v>
      </c>
      <c r="AE88" s="104">
        <f t="shared" si="122"/>
        <v>0</v>
      </c>
      <c r="AF88" s="104">
        <f t="shared" si="123"/>
        <v>0</v>
      </c>
      <c r="AG88" s="104">
        <f t="shared" si="124"/>
        <v>8</v>
      </c>
      <c r="AH88" s="104">
        <f t="shared" si="125"/>
        <v>5</v>
      </c>
      <c r="AI88" s="105">
        <f t="shared" si="126"/>
        <v>0</v>
      </c>
      <c r="AJ88" s="105">
        <f t="shared" si="127"/>
        <v>0</v>
      </c>
      <c r="AK88" s="105">
        <f t="shared" si="128"/>
        <v>1</v>
      </c>
      <c r="AL88" s="105">
        <f t="shared" si="129"/>
        <v>5</v>
      </c>
      <c r="AM88" s="105">
        <f t="shared" si="130"/>
        <v>8</v>
      </c>
      <c r="AN88" s="106" t="str">
        <f t="shared" si="131"/>
        <v xml:space="preserve"> CASTILHO FILHO-CEPE </v>
      </c>
      <c r="AP88" s="103" t="str">
        <f t="shared" si="132"/>
        <v xml:space="preserve"> DEMA-SEP </v>
      </c>
      <c r="AQ88" s="104">
        <f t="shared" si="133"/>
        <v>1</v>
      </c>
      <c r="AR88" s="104">
        <f t="shared" si="134"/>
        <v>0</v>
      </c>
      <c r="AS88" s="104">
        <f t="shared" si="135"/>
        <v>0</v>
      </c>
      <c r="AT88" s="104">
        <f t="shared" si="136"/>
        <v>5</v>
      </c>
      <c r="AU88" s="104">
        <f t="shared" si="137"/>
        <v>4</v>
      </c>
      <c r="AV88" s="105">
        <f t="shared" si="138"/>
        <v>0</v>
      </c>
      <c r="AW88" s="105">
        <f t="shared" si="139"/>
        <v>0</v>
      </c>
      <c r="AX88" s="105">
        <f t="shared" si="140"/>
        <v>1</v>
      </c>
      <c r="AY88" s="105">
        <f t="shared" si="141"/>
        <v>4</v>
      </c>
      <c r="AZ88" s="105">
        <f t="shared" si="142"/>
        <v>5</v>
      </c>
      <c r="BA88" s="106" t="str">
        <f t="shared" si="143"/>
        <v xml:space="preserve"> BASILIO-CEP </v>
      </c>
      <c r="CB88" s="90"/>
    </row>
    <row r="89" spans="2:80" ht="30" customHeight="1">
      <c r="B89" s="107">
        <v>3</v>
      </c>
      <c r="C89" s="102"/>
      <c r="D89" s="126" t="str">
        <f t="shared" si="118"/>
        <v xml:space="preserve"> ERISMAR-SAVMZ </v>
      </c>
      <c r="E89" s="127"/>
      <c r="F89" s="127"/>
      <c r="G89" s="128"/>
      <c r="H89" s="89">
        <v>4</v>
      </c>
      <c r="I89" s="89">
        <v>2</v>
      </c>
      <c r="J89" s="118" t="str">
        <f>W78</f>
        <v xml:space="preserve"> MARCELINHO-SCCP </v>
      </c>
      <c r="K89" s="119"/>
      <c r="L89" s="119"/>
      <c r="M89" s="120"/>
      <c r="N89" s="90"/>
      <c r="O89" s="107">
        <v>1</v>
      </c>
      <c r="P89" s="102"/>
      <c r="Q89" s="126" t="str">
        <f t="shared" si="119"/>
        <v xml:space="preserve"> ERISMAR-SAVMZ </v>
      </c>
      <c r="R89" s="127"/>
      <c r="S89" s="127"/>
      <c r="T89" s="128"/>
      <c r="U89" s="89">
        <v>2</v>
      </c>
      <c r="V89" s="89">
        <v>5</v>
      </c>
      <c r="W89" s="118" t="str">
        <f>J88</f>
        <v xml:space="preserve"> CASTILHO FILHO-CEPE </v>
      </c>
      <c r="X89" s="119"/>
      <c r="Y89" s="119"/>
      <c r="Z89" s="120"/>
      <c r="AC89" s="103" t="str">
        <f t="shared" si="120"/>
        <v xml:space="preserve"> ERISMAR-SAVMZ </v>
      </c>
      <c r="AD89" s="104">
        <f t="shared" si="121"/>
        <v>1</v>
      </c>
      <c r="AE89" s="104">
        <f t="shared" si="122"/>
        <v>0</v>
      </c>
      <c r="AF89" s="104">
        <f t="shared" si="123"/>
        <v>0</v>
      </c>
      <c r="AG89" s="104">
        <f t="shared" si="124"/>
        <v>4</v>
      </c>
      <c r="AH89" s="104">
        <f t="shared" si="125"/>
        <v>2</v>
      </c>
      <c r="AI89" s="105">
        <f t="shared" si="126"/>
        <v>0</v>
      </c>
      <c r="AJ89" s="105">
        <f t="shared" si="127"/>
        <v>0</v>
      </c>
      <c r="AK89" s="105">
        <f t="shared" si="128"/>
        <v>1</v>
      </c>
      <c r="AL89" s="105">
        <f t="shared" si="129"/>
        <v>2</v>
      </c>
      <c r="AM89" s="105">
        <f t="shared" si="130"/>
        <v>4</v>
      </c>
      <c r="AN89" s="106" t="str">
        <f t="shared" si="131"/>
        <v xml:space="preserve"> MARCELINHO-SCCP </v>
      </c>
      <c r="AP89" s="103" t="str">
        <f t="shared" si="132"/>
        <v xml:space="preserve"> ERISMAR-SAVMZ </v>
      </c>
      <c r="AQ89" s="104">
        <f t="shared" si="133"/>
        <v>0</v>
      </c>
      <c r="AR89" s="104">
        <f t="shared" si="134"/>
        <v>0</v>
      </c>
      <c r="AS89" s="104">
        <f t="shared" si="135"/>
        <v>1</v>
      </c>
      <c r="AT89" s="104">
        <f t="shared" si="136"/>
        <v>2</v>
      </c>
      <c r="AU89" s="104">
        <f t="shared" si="137"/>
        <v>5</v>
      </c>
      <c r="AV89" s="105">
        <f t="shared" si="138"/>
        <v>1</v>
      </c>
      <c r="AW89" s="105">
        <f t="shared" si="139"/>
        <v>0</v>
      </c>
      <c r="AX89" s="105">
        <f t="shared" si="140"/>
        <v>0</v>
      </c>
      <c r="AY89" s="105">
        <f t="shared" si="141"/>
        <v>5</v>
      </c>
      <c r="AZ89" s="105">
        <f t="shared" si="142"/>
        <v>2</v>
      </c>
      <c r="BA89" s="106" t="str">
        <f t="shared" si="143"/>
        <v xml:space="preserve"> CASTILHO FILHO-CEPE </v>
      </c>
      <c r="CB89" s="90"/>
    </row>
    <row r="90" spans="2:80" ht="30" customHeight="1">
      <c r="B90" s="107">
        <v>4</v>
      </c>
      <c r="C90" s="102"/>
      <c r="D90" s="126" t="str">
        <f t="shared" si="118"/>
        <v xml:space="preserve"> BRAGHETTO-SAVMZ </v>
      </c>
      <c r="E90" s="127"/>
      <c r="F90" s="127"/>
      <c r="G90" s="128"/>
      <c r="H90" s="89">
        <v>4</v>
      </c>
      <c r="I90" s="89">
        <v>4</v>
      </c>
      <c r="J90" s="118" t="str">
        <f>W79</f>
        <v xml:space="preserve"> BERGAMINI-CFC </v>
      </c>
      <c r="K90" s="119"/>
      <c r="L90" s="119"/>
      <c r="M90" s="120"/>
      <c r="N90" s="90"/>
      <c r="O90" s="107">
        <v>2</v>
      </c>
      <c r="P90" s="102"/>
      <c r="Q90" s="126" t="str">
        <f t="shared" si="119"/>
        <v xml:space="preserve"> BRAGHETTO-SAVMZ </v>
      </c>
      <c r="R90" s="127"/>
      <c r="S90" s="127"/>
      <c r="T90" s="128"/>
      <c r="U90" s="89">
        <v>4</v>
      </c>
      <c r="V90" s="89">
        <v>3</v>
      </c>
      <c r="W90" s="118" t="str">
        <f>J89</f>
        <v xml:space="preserve"> MARCELINHO-SCCP </v>
      </c>
      <c r="X90" s="119"/>
      <c r="Y90" s="119"/>
      <c r="Z90" s="120"/>
      <c r="AC90" s="103" t="str">
        <f t="shared" si="120"/>
        <v xml:space="preserve"> BRAGHETTO-SAVMZ </v>
      </c>
      <c r="AD90" s="104">
        <f t="shared" si="121"/>
        <v>0</v>
      </c>
      <c r="AE90" s="104">
        <f t="shared" si="122"/>
        <v>1</v>
      </c>
      <c r="AF90" s="104">
        <f t="shared" si="123"/>
        <v>0</v>
      </c>
      <c r="AG90" s="104">
        <f t="shared" si="124"/>
        <v>4</v>
      </c>
      <c r="AH90" s="104">
        <f t="shared" si="125"/>
        <v>4</v>
      </c>
      <c r="AI90" s="105">
        <f t="shared" si="126"/>
        <v>0</v>
      </c>
      <c r="AJ90" s="105">
        <f t="shared" si="127"/>
        <v>1</v>
      </c>
      <c r="AK90" s="105">
        <f t="shared" si="128"/>
        <v>0</v>
      </c>
      <c r="AL90" s="105">
        <f t="shared" si="129"/>
        <v>4</v>
      </c>
      <c r="AM90" s="105">
        <f t="shared" si="130"/>
        <v>4</v>
      </c>
      <c r="AN90" s="106" t="str">
        <f t="shared" si="131"/>
        <v xml:space="preserve"> BERGAMINI-CFC </v>
      </c>
      <c r="AP90" s="103" t="str">
        <f t="shared" si="132"/>
        <v xml:space="preserve"> BRAGHETTO-SAVMZ </v>
      </c>
      <c r="AQ90" s="104">
        <f t="shared" si="133"/>
        <v>1</v>
      </c>
      <c r="AR90" s="104">
        <f t="shared" si="134"/>
        <v>0</v>
      </c>
      <c r="AS90" s="104">
        <f t="shared" si="135"/>
        <v>0</v>
      </c>
      <c r="AT90" s="104">
        <f t="shared" si="136"/>
        <v>4</v>
      </c>
      <c r="AU90" s="104">
        <f t="shared" si="137"/>
        <v>3</v>
      </c>
      <c r="AV90" s="105">
        <f t="shared" si="138"/>
        <v>0</v>
      </c>
      <c r="AW90" s="105">
        <f t="shared" si="139"/>
        <v>0</v>
      </c>
      <c r="AX90" s="105">
        <f t="shared" si="140"/>
        <v>1</v>
      </c>
      <c r="AY90" s="105">
        <f t="shared" si="141"/>
        <v>3</v>
      </c>
      <c r="AZ90" s="105">
        <f t="shared" si="142"/>
        <v>4</v>
      </c>
      <c r="BA90" s="106" t="str">
        <f t="shared" si="143"/>
        <v xml:space="preserve"> MARCELINHO-SCCP </v>
      </c>
      <c r="CB90" s="90"/>
    </row>
    <row r="91" spans="2:80" ht="30" customHeight="1">
      <c r="B91" s="90"/>
      <c r="C91" s="90"/>
      <c r="D91" s="108"/>
      <c r="E91" s="108"/>
      <c r="F91" s="108"/>
      <c r="G91" s="108"/>
      <c r="H91" s="90"/>
      <c r="I91" s="90"/>
      <c r="J91" s="90"/>
      <c r="K91" s="90"/>
      <c r="L91" s="90"/>
      <c r="M91" s="95"/>
      <c r="N91" s="90"/>
      <c r="O91" s="90"/>
      <c r="P91" s="90"/>
      <c r="Q91" s="108"/>
      <c r="R91" s="108"/>
      <c r="S91" s="108"/>
      <c r="T91" s="108"/>
      <c r="U91" s="90"/>
      <c r="V91" s="90"/>
      <c r="W91" s="90"/>
      <c r="X91" s="90"/>
      <c r="Y91" s="90"/>
      <c r="Z91" s="95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CB91" s="109"/>
    </row>
    <row r="92" spans="2:80" ht="30" customHeight="1">
      <c r="B92" s="88" t="s">
        <v>5</v>
      </c>
      <c r="C92" s="89">
        <f>C82+2</f>
        <v>11</v>
      </c>
      <c r="D92" s="90"/>
      <c r="E92" s="90"/>
      <c r="F92" s="90"/>
      <c r="G92" s="90"/>
      <c r="H92" s="90"/>
      <c r="I92" s="91"/>
      <c r="J92" s="91"/>
      <c r="K92" s="92" t="s">
        <v>4</v>
      </c>
      <c r="L92" s="141">
        <v>0.64583333333333337</v>
      </c>
      <c r="M92" s="142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C92" s="93" t="str">
        <f>B92</f>
        <v>Rd.</v>
      </c>
      <c r="AD92" s="94">
        <f>C92</f>
        <v>11</v>
      </c>
      <c r="AE92" s="90"/>
      <c r="AF92" s="90"/>
      <c r="AG92" s="90"/>
      <c r="AH92" s="90"/>
      <c r="AI92" s="90"/>
      <c r="AJ92" s="90"/>
      <c r="AK92" s="90"/>
      <c r="AL92" s="43"/>
    </row>
    <row r="93" spans="2:80" ht="30" customHeight="1"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5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</row>
    <row r="94" spans="2:80" ht="30" customHeight="1">
      <c r="B94" s="88" t="s">
        <v>3</v>
      </c>
      <c r="C94" s="96"/>
      <c r="D94" s="143" t="s">
        <v>11</v>
      </c>
      <c r="E94" s="144"/>
      <c r="F94" s="144"/>
      <c r="G94" s="144"/>
      <c r="H94" s="144"/>
      <c r="I94" s="144"/>
      <c r="J94" s="144"/>
      <c r="K94" s="144"/>
      <c r="L94" s="144"/>
      <c r="M94" s="145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</row>
    <row r="95" spans="2:80" ht="30" customHeight="1">
      <c r="B95" s="101">
        <v>1</v>
      </c>
      <c r="C95" s="102"/>
      <c r="D95" s="126" t="str">
        <f t="shared" ref="D95:D100" si="144">Q85</f>
        <v xml:space="preserve"> BRYANT-SAVMZ </v>
      </c>
      <c r="E95" s="127"/>
      <c r="F95" s="127"/>
      <c r="G95" s="128"/>
      <c r="H95" s="89">
        <v>4</v>
      </c>
      <c r="I95" s="89">
        <v>2</v>
      </c>
      <c r="J95" s="118" t="str">
        <f>W90</f>
        <v xml:space="preserve"> MARCELINHO-SCCP </v>
      </c>
      <c r="K95" s="119"/>
      <c r="L95" s="119"/>
      <c r="M95" s="12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C95" s="103" t="str">
        <f t="shared" ref="AC95:AC100" si="145">D95</f>
        <v xml:space="preserve"> BRYANT-SAVMZ </v>
      </c>
      <c r="AD95" s="104">
        <f t="shared" ref="AD95:AD100" si="146">IF(OR(H95="",I95=""),"",IF(H95&gt;I95,1,0))</f>
        <v>1</v>
      </c>
      <c r="AE95" s="104">
        <f t="shared" ref="AE95:AE100" si="147">IF(OR(H95="",I95=""),"",IF(H95=I95,1,0))</f>
        <v>0</v>
      </c>
      <c r="AF95" s="104">
        <f t="shared" ref="AF95:AF100" si="148">IF(OR(H95="",I95=""),"",IF(H95&lt;I95,1,0))</f>
        <v>0</v>
      </c>
      <c r="AG95" s="104">
        <f t="shared" ref="AG95:AG100" si="149">IF(OR(H95="",I95=""),"",H95)</f>
        <v>4</v>
      </c>
      <c r="AH95" s="104">
        <f t="shared" ref="AH95:AH100" si="150">IF(OR(H95="",I95=""),"",I95)</f>
        <v>2</v>
      </c>
      <c r="AI95" s="105">
        <f t="shared" ref="AI95:AI100" si="151">IF(OR(H95="",I95=""),"",IF(H95&lt;I95,1,0))</f>
        <v>0</v>
      </c>
      <c r="AJ95" s="105">
        <f t="shared" ref="AJ95:AJ100" si="152">IF(OR(H95="",I95=""),"",IF(H95=I95,1,0))</f>
        <v>0</v>
      </c>
      <c r="AK95" s="105">
        <f t="shared" ref="AK95:AK100" si="153">IF(OR(H95="",I95=""),"",IF(H95&gt;I95,1,0))</f>
        <v>1</v>
      </c>
      <c r="AL95" s="105">
        <f t="shared" ref="AL95:AL100" si="154">IF(OR(H95="",I95=""),"",I95)</f>
        <v>2</v>
      </c>
      <c r="AM95" s="105">
        <f t="shared" ref="AM95:AM100" si="155">IF(OR(H95="",I95=""),"",H95)</f>
        <v>4</v>
      </c>
      <c r="AN95" s="106" t="str">
        <f t="shared" ref="AN95:AN100" si="156">J95</f>
        <v xml:space="preserve"> MARCELINHO-SCCP </v>
      </c>
    </row>
    <row r="96" spans="2:80" ht="30" customHeight="1">
      <c r="B96" s="107">
        <v>2</v>
      </c>
      <c r="C96" s="102"/>
      <c r="D96" s="126" t="str">
        <f t="shared" si="144"/>
        <v xml:space="preserve"> EDU BOLA-SEP </v>
      </c>
      <c r="E96" s="127"/>
      <c r="F96" s="127"/>
      <c r="G96" s="128"/>
      <c r="H96" s="89">
        <v>4</v>
      </c>
      <c r="I96" s="89">
        <v>2</v>
      </c>
      <c r="J96" s="118" t="str">
        <f>W85</f>
        <v xml:space="preserve"> BERGAMINI-CFC </v>
      </c>
      <c r="K96" s="119"/>
      <c r="L96" s="119"/>
      <c r="M96" s="12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C96" s="103" t="str">
        <f t="shared" si="145"/>
        <v xml:space="preserve"> EDU BOLA-SEP </v>
      </c>
      <c r="AD96" s="104">
        <f t="shared" si="146"/>
        <v>1</v>
      </c>
      <c r="AE96" s="104">
        <f t="shared" si="147"/>
        <v>0</v>
      </c>
      <c r="AF96" s="104">
        <f t="shared" si="148"/>
        <v>0</v>
      </c>
      <c r="AG96" s="104">
        <f t="shared" si="149"/>
        <v>4</v>
      </c>
      <c r="AH96" s="104">
        <f t="shared" si="150"/>
        <v>2</v>
      </c>
      <c r="AI96" s="105">
        <f t="shared" si="151"/>
        <v>0</v>
      </c>
      <c r="AJ96" s="105">
        <f t="shared" si="152"/>
        <v>0</v>
      </c>
      <c r="AK96" s="105">
        <f t="shared" si="153"/>
        <v>1</v>
      </c>
      <c r="AL96" s="105">
        <f t="shared" si="154"/>
        <v>2</v>
      </c>
      <c r="AM96" s="105">
        <f t="shared" si="155"/>
        <v>4</v>
      </c>
      <c r="AN96" s="106" t="str">
        <f t="shared" si="156"/>
        <v xml:space="preserve"> BERGAMINI-CFC </v>
      </c>
    </row>
    <row r="97" spans="2:81" ht="30" customHeight="1">
      <c r="B97" s="107">
        <v>3</v>
      </c>
      <c r="C97" s="102"/>
      <c r="D97" s="126" t="str">
        <f t="shared" si="144"/>
        <v xml:space="preserve"> SAMMARTINO-SEP </v>
      </c>
      <c r="E97" s="127"/>
      <c r="F97" s="127"/>
      <c r="G97" s="128"/>
      <c r="H97" s="89">
        <v>4</v>
      </c>
      <c r="I97" s="89">
        <v>4</v>
      </c>
      <c r="J97" s="118" t="str">
        <f>W86</f>
        <v xml:space="preserve"> CHARLEAUX-SFC </v>
      </c>
      <c r="K97" s="119"/>
      <c r="L97" s="119"/>
      <c r="M97" s="12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C97" s="103" t="str">
        <f t="shared" si="145"/>
        <v xml:space="preserve"> SAMMARTINO-SEP </v>
      </c>
      <c r="AD97" s="104">
        <f t="shared" si="146"/>
        <v>0</v>
      </c>
      <c r="AE97" s="104">
        <f t="shared" si="147"/>
        <v>1</v>
      </c>
      <c r="AF97" s="104">
        <f t="shared" si="148"/>
        <v>0</v>
      </c>
      <c r="AG97" s="104">
        <f t="shared" si="149"/>
        <v>4</v>
      </c>
      <c r="AH97" s="104">
        <f t="shared" si="150"/>
        <v>4</v>
      </c>
      <c r="AI97" s="105">
        <f t="shared" si="151"/>
        <v>0</v>
      </c>
      <c r="AJ97" s="105">
        <f t="shared" si="152"/>
        <v>1</v>
      </c>
      <c r="AK97" s="105">
        <f t="shared" si="153"/>
        <v>0</v>
      </c>
      <c r="AL97" s="105">
        <f t="shared" si="154"/>
        <v>4</v>
      </c>
      <c r="AM97" s="105">
        <f t="shared" si="155"/>
        <v>4</v>
      </c>
      <c r="AN97" s="106" t="str">
        <f t="shared" si="156"/>
        <v xml:space="preserve"> CHARLEAUX-SFC </v>
      </c>
    </row>
    <row r="98" spans="2:81" ht="30" customHeight="1">
      <c r="B98" s="107">
        <v>4</v>
      </c>
      <c r="C98" s="102"/>
      <c r="D98" s="126" t="str">
        <f t="shared" si="144"/>
        <v xml:space="preserve"> DEMA-SEP </v>
      </c>
      <c r="E98" s="127"/>
      <c r="F98" s="127"/>
      <c r="G98" s="128"/>
      <c r="H98" s="89">
        <v>7</v>
      </c>
      <c r="I98" s="89">
        <v>3</v>
      </c>
      <c r="J98" s="118" t="str">
        <f>W87</f>
        <v xml:space="preserve"> WAGNER LUIZ-SCCP </v>
      </c>
      <c r="K98" s="119"/>
      <c r="L98" s="119"/>
      <c r="M98" s="12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  <c r="AC98" s="103" t="str">
        <f t="shared" si="145"/>
        <v xml:space="preserve"> DEMA-SEP </v>
      </c>
      <c r="AD98" s="104">
        <f t="shared" si="146"/>
        <v>1</v>
      </c>
      <c r="AE98" s="104">
        <f t="shared" si="147"/>
        <v>0</v>
      </c>
      <c r="AF98" s="104">
        <f t="shared" si="148"/>
        <v>0</v>
      </c>
      <c r="AG98" s="104">
        <f t="shared" si="149"/>
        <v>7</v>
      </c>
      <c r="AH98" s="104">
        <f t="shared" si="150"/>
        <v>3</v>
      </c>
      <c r="AI98" s="105">
        <f t="shared" si="151"/>
        <v>0</v>
      </c>
      <c r="AJ98" s="105">
        <f t="shared" si="152"/>
        <v>0</v>
      </c>
      <c r="AK98" s="105">
        <f t="shared" si="153"/>
        <v>1</v>
      </c>
      <c r="AL98" s="105">
        <f t="shared" si="154"/>
        <v>3</v>
      </c>
      <c r="AM98" s="105">
        <f t="shared" si="155"/>
        <v>7</v>
      </c>
      <c r="AN98" s="106" t="str">
        <f t="shared" si="156"/>
        <v xml:space="preserve"> WAGNER LUIZ-SCCP </v>
      </c>
    </row>
    <row r="99" spans="2:81" ht="30" customHeight="1">
      <c r="B99" s="107">
        <v>5</v>
      </c>
      <c r="C99" s="102"/>
      <c r="D99" s="126" t="str">
        <f t="shared" si="144"/>
        <v xml:space="preserve"> ERISMAR-SAVMZ </v>
      </c>
      <c r="E99" s="127"/>
      <c r="F99" s="127"/>
      <c r="G99" s="128"/>
      <c r="H99" s="89">
        <v>3</v>
      </c>
      <c r="I99" s="89">
        <v>4</v>
      </c>
      <c r="J99" s="118" t="str">
        <f>W88</f>
        <v xml:space="preserve"> BASILIO-CEP </v>
      </c>
      <c r="K99" s="119"/>
      <c r="L99" s="119"/>
      <c r="M99" s="12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C99" s="103" t="str">
        <f t="shared" si="145"/>
        <v xml:space="preserve"> ERISMAR-SAVMZ </v>
      </c>
      <c r="AD99" s="104">
        <f t="shared" si="146"/>
        <v>0</v>
      </c>
      <c r="AE99" s="104">
        <f t="shared" si="147"/>
        <v>0</v>
      </c>
      <c r="AF99" s="104">
        <f t="shared" si="148"/>
        <v>1</v>
      </c>
      <c r="AG99" s="104">
        <f t="shared" si="149"/>
        <v>3</v>
      </c>
      <c r="AH99" s="104">
        <f t="shared" si="150"/>
        <v>4</v>
      </c>
      <c r="AI99" s="105">
        <f t="shared" si="151"/>
        <v>1</v>
      </c>
      <c r="AJ99" s="105">
        <f t="shared" si="152"/>
        <v>0</v>
      </c>
      <c r="AK99" s="105">
        <f t="shared" si="153"/>
        <v>0</v>
      </c>
      <c r="AL99" s="105">
        <f t="shared" si="154"/>
        <v>4</v>
      </c>
      <c r="AM99" s="105">
        <f t="shared" si="155"/>
        <v>3</v>
      </c>
      <c r="AN99" s="106" t="str">
        <f t="shared" si="156"/>
        <v xml:space="preserve"> BASILIO-CEP </v>
      </c>
    </row>
    <row r="100" spans="2:81" ht="30" customHeight="1">
      <c r="B100" s="107">
        <v>6</v>
      </c>
      <c r="C100" s="102"/>
      <c r="D100" s="126" t="str">
        <f t="shared" si="144"/>
        <v xml:space="preserve"> BRAGHETTO-SAVMZ </v>
      </c>
      <c r="E100" s="127"/>
      <c r="F100" s="127"/>
      <c r="G100" s="128"/>
      <c r="H100" s="89">
        <v>6</v>
      </c>
      <c r="I100" s="89">
        <v>4</v>
      </c>
      <c r="J100" s="118" t="str">
        <f>W89</f>
        <v xml:space="preserve"> CASTILHO FILHO-CEPE </v>
      </c>
      <c r="K100" s="119"/>
      <c r="L100" s="119"/>
      <c r="M100" s="12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C100" s="103" t="str">
        <f t="shared" si="145"/>
        <v xml:space="preserve"> BRAGHETTO-SAVMZ </v>
      </c>
      <c r="AD100" s="104">
        <f t="shared" si="146"/>
        <v>1</v>
      </c>
      <c r="AE100" s="104">
        <f t="shared" si="147"/>
        <v>0</v>
      </c>
      <c r="AF100" s="104">
        <f t="shared" si="148"/>
        <v>0</v>
      </c>
      <c r="AG100" s="104">
        <f t="shared" si="149"/>
        <v>6</v>
      </c>
      <c r="AH100" s="104">
        <f t="shared" si="150"/>
        <v>4</v>
      </c>
      <c r="AI100" s="105">
        <f t="shared" si="151"/>
        <v>0</v>
      </c>
      <c r="AJ100" s="105">
        <f t="shared" si="152"/>
        <v>0</v>
      </c>
      <c r="AK100" s="105">
        <f t="shared" si="153"/>
        <v>1</v>
      </c>
      <c r="AL100" s="105">
        <f t="shared" si="154"/>
        <v>4</v>
      </c>
      <c r="AM100" s="105">
        <f t="shared" si="155"/>
        <v>6</v>
      </c>
      <c r="AN100" s="106" t="str">
        <f t="shared" si="156"/>
        <v xml:space="preserve"> CASTILHO FILHO-CEPE </v>
      </c>
    </row>
    <row r="101" spans="2:81" ht="30" customHeight="1"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CB101" s="109"/>
      <c r="CC101" s="109"/>
    </row>
    <row r="102" spans="2:81" ht="30" customHeight="1"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CB102" s="109"/>
      <c r="CC102" s="109"/>
    </row>
    <row r="103" spans="2:81" ht="30" customHeight="1"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CB103" s="109"/>
      <c r="CC103" s="109"/>
    </row>
    <row r="104" spans="2:81" ht="30" customHeight="1"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CB104" s="109"/>
      <c r="CC104" s="109"/>
    </row>
    <row r="105" spans="2:81" ht="30" customHeight="1"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CB105" s="109"/>
      <c r="CC105" s="109"/>
    </row>
    <row r="106" spans="2:81" ht="30" customHeight="1"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CB106" s="109"/>
      <c r="CC106" s="109"/>
    </row>
    <row r="107" spans="2:81" ht="30" customHeight="1"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CB107" s="109"/>
      <c r="CC107" s="109"/>
    </row>
    <row r="108" spans="2:81" ht="30" customHeight="1"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CB108" s="109"/>
      <c r="CC108" s="109"/>
    </row>
    <row r="109" spans="2:81" ht="30" customHeight="1"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CB109" s="109"/>
      <c r="CC109" s="109"/>
    </row>
    <row r="110" spans="2:81" ht="30" customHeight="1"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CB110" s="109"/>
      <c r="CC110" s="109"/>
    </row>
    <row r="111" spans="2:81" ht="30" customHeight="1">
      <c r="B111" s="160" t="s">
        <v>58</v>
      </c>
      <c r="C111" s="161"/>
      <c r="D111" s="161"/>
      <c r="E111" s="161"/>
      <c r="F111" s="161"/>
      <c r="G111" s="161"/>
      <c r="H111" s="161"/>
      <c r="I111" s="161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61"/>
      <c r="Y111" s="161"/>
      <c r="Z111" s="162"/>
      <c r="CB111" s="109"/>
    </row>
    <row r="112" spans="2:81" ht="30" customHeight="1">
      <c r="B112" s="149" t="s">
        <v>59</v>
      </c>
      <c r="C112" s="168"/>
      <c r="D112" s="168"/>
      <c r="E112" s="168"/>
      <c r="F112" s="168"/>
      <c r="G112" s="168"/>
      <c r="H112" s="168"/>
      <c r="I112" s="169"/>
      <c r="J112" s="137" t="s">
        <v>60</v>
      </c>
      <c r="K112" s="167"/>
      <c r="L112" s="110">
        <v>1</v>
      </c>
      <c r="M112" s="110">
        <v>2</v>
      </c>
      <c r="N112" s="110">
        <v>3</v>
      </c>
      <c r="O112" s="110">
        <v>4</v>
      </c>
      <c r="P112" s="110">
        <v>5</v>
      </c>
      <c r="Q112" s="110">
        <v>6</v>
      </c>
      <c r="R112" s="110">
        <v>7</v>
      </c>
      <c r="S112" s="110">
        <v>8</v>
      </c>
      <c r="T112" s="110">
        <v>9</v>
      </c>
      <c r="U112" s="110">
        <v>10</v>
      </c>
      <c r="V112" s="110">
        <v>11</v>
      </c>
      <c r="W112" s="110"/>
      <c r="X112" s="110"/>
      <c r="Y112" s="110"/>
      <c r="Z112" s="110"/>
      <c r="CB112" s="109"/>
    </row>
    <row r="113" spans="2:80" ht="30" customHeight="1">
      <c r="B113" s="170" t="str">
        <f t="shared" ref="B113:B124" si="157">BE14</f>
        <v xml:space="preserve"> BRYANT-SAVMZ </v>
      </c>
      <c r="C113" s="171"/>
      <c r="D113" s="171"/>
      <c r="E113" s="171"/>
      <c r="F113" s="171"/>
      <c r="G113" s="171"/>
      <c r="H113" s="171"/>
      <c r="I113" s="172"/>
      <c r="J113" s="173">
        <f>SUM(L113:Z113)</f>
        <v>0</v>
      </c>
      <c r="K113" s="174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CB113" s="109"/>
    </row>
    <row r="114" spans="2:80" ht="30" customHeight="1">
      <c r="B114" s="170" t="str">
        <f t="shared" si="157"/>
        <v xml:space="preserve"> EDU BOLA-SEP </v>
      </c>
      <c r="C114" s="171"/>
      <c r="D114" s="171"/>
      <c r="E114" s="171"/>
      <c r="F114" s="171"/>
      <c r="G114" s="171"/>
      <c r="H114" s="171"/>
      <c r="I114" s="172"/>
      <c r="J114" s="173">
        <f t="shared" ref="J114:J124" si="158">SUM(L114:Z114)</f>
        <v>0</v>
      </c>
      <c r="K114" s="174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CB114" s="109"/>
    </row>
    <row r="115" spans="2:80" ht="30" customHeight="1">
      <c r="B115" s="170" t="str">
        <f t="shared" si="157"/>
        <v xml:space="preserve"> SAMMARTINO-SEP </v>
      </c>
      <c r="C115" s="171"/>
      <c r="D115" s="171"/>
      <c r="E115" s="171"/>
      <c r="F115" s="171"/>
      <c r="G115" s="171"/>
      <c r="H115" s="171"/>
      <c r="I115" s="172"/>
      <c r="J115" s="173">
        <f t="shared" si="158"/>
        <v>0</v>
      </c>
      <c r="K115" s="174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CB115" s="109"/>
    </row>
    <row r="116" spans="2:80" ht="30" customHeight="1">
      <c r="B116" s="170" t="str">
        <f t="shared" si="157"/>
        <v xml:space="preserve"> DEMA-SEP </v>
      </c>
      <c r="C116" s="171"/>
      <c r="D116" s="171"/>
      <c r="E116" s="171"/>
      <c r="F116" s="171"/>
      <c r="G116" s="171"/>
      <c r="H116" s="171"/>
      <c r="I116" s="172"/>
      <c r="J116" s="173">
        <f t="shared" si="158"/>
        <v>0</v>
      </c>
      <c r="K116" s="174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CB116" s="109"/>
    </row>
    <row r="117" spans="2:80" ht="30" customHeight="1">
      <c r="B117" s="170" t="str">
        <f t="shared" si="157"/>
        <v xml:space="preserve"> ERISMAR-SAVMZ </v>
      </c>
      <c r="C117" s="171"/>
      <c r="D117" s="171"/>
      <c r="E117" s="171"/>
      <c r="F117" s="171"/>
      <c r="G117" s="171"/>
      <c r="H117" s="171"/>
      <c r="I117" s="172"/>
      <c r="J117" s="173">
        <f t="shared" si="158"/>
        <v>0</v>
      </c>
      <c r="K117" s="174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</row>
    <row r="118" spans="2:80" ht="30" customHeight="1">
      <c r="B118" s="170" t="str">
        <f t="shared" si="157"/>
        <v xml:space="preserve"> BRAGHETTO-SAVMZ </v>
      </c>
      <c r="C118" s="171"/>
      <c r="D118" s="171"/>
      <c r="E118" s="171"/>
      <c r="F118" s="171"/>
      <c r="G118" s="171"/>
      <c r="H118" s="171"/>
      <c r="I118" s="172"/>
      <c r="J118" s="173">
        <f t="shared" si="158"/>
        <v>0</v>
      </c>
      <c r="K118" s="174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</row>
    <row r="119" spans="2:80" ht="30" customHeight="1">
      <c r="B119" s="170" t="str">
        <f t="shared" si="157"/>
        <v xml:space="preserve"> CASTILHO FILHO-CEPE </v>
      </c>
      <c r="C119" s="171"/>
      <c r="D119" s="171"/>
      <c r="E119" s="171"/>
      <c r="F119" s="171"/>
      <c r="G119" s="171"/>
      <c r="H119" s="171"/>
      <c r="I119" s="172"/>
      <c r="J119" s="173">
        <f t="shared" si="158"/>
        <v>0</v>
      </c>
      <c r="K119" s="174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</row>
    <row r="120" spans="2:80" ht="30" customHeight="1">
      <c r="B120" s="170" t="str">
        <f t="shared" si="157"/>
        <v xml:space="preserve"> MARCELINHO-SCCP </v>
      </c>
      <c r="C120" s="171"/>
      <c r="D120" s="171"/>
      <c r="E120" s="171"/>
      <c r="F120" s="171"/>
      <c r="G120" s="171"/>
      <c r="H120" s="171"/>
      <c r="I120" s="172"/>
      <c r="J120" s="173">
        <f t="shared" si="158"/>
        <v>0</v>
      </c>
      <c r="K120" s="174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</row>
    <row r="121" spans="2:80" ht="30" customHeight="1">
      <c r="B121" s="170" t="str">
        <f t="shared" si="157"/>
        <v xml:space="preserve"> BERGAMINI-CFC </v>
      </c>
      <c r="C121" s="171"/>
      <c r="D121" s="171"/>
      <c r="E121" s="171"/>
      <c r="F121" s="171"/>
      <c r="G121" s="171"/>
      <c r="H121" s="171"/>
      <c r="I121" s="172"/>
      <c r="J121" s="173">
        <f t="shared" si="158"/>
        <v>0</v>
      </c>
      <c r="K121" s="174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</row>
    <row r="122" spans="2:80" ht="30" customHeight="1">
      <c r="B122" s="170" t="str">
        <f t="shared" si="157"/>
        <v xml:space="preserve"> CHARLEAUX-SFC </v>
      </c>
      <c r="C122" s="171"/>
      <c r="D122" s="171"/>
      <c r="E122" s="171"/>
      <c r="F122" s="171"/>
      <c r="G122" s="171"/>
      <c r="H122" s="171"/>
      <c r="I122" s="172"/>
      <c r="J122" s="173">
        <f t="shared" si="158"/>
        <v>0</v>
      </c>
      <c r="K122" s="174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</row>
    <row r="123" spans="2:80" ht="30" customHeight="1">
      <c r="B123" s="170" t="str">
        <f t="shared" si="157"/>
        <v xml:space="preserve"> WAGNER LUIZ-SCCP </v>
      </c>
      <c r="C123" s="171"/>
      <c r="D123" s="171"/>
      <c r="E123" s="171"/>
      <c r="F123" s="171"/>
      <c r="G123" s="171"/>
      <c r="H123" s="171"/>
      <c r="I123" s="172"/>
      <c r="J123" s="173">
        <f t="shared" si="158"/>
        <v>0</v>
      </c>
      <c r="K123" s="174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</row>
    <row r="124" spans="2:80" ht="30" customHeight="1">
      <c r="B124" s="170" t="str">
        <f t="shared" si="157"/>
        <v xml:space="preserve"> BASILIO-CEP </v>
      </c>
      <c r="C124" s="171"/>
      <c r="D124" s="171"/>
      <c r="E124" s="171"/>
      <c r="F124" s="171"/>
      <c r="G124" s="171"/>
      <c r="H124" s="171"/>
      <c r="I124" s="172"/>
      <c r="J124" s="173">
        <f t="shared" si="158"/>
        <v>0</v>
      </c>
      <c r="K124" s="174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</row>
    <row r="125" spans="2:80" ht="30" customHeight="1">
      <c r="F125" s="70"/>
      <c r="G125" s="70"/>
    </row>
    <row r="126" spans="2:80" ht="30" customHeight="1">
      <c r="F126" s="70"/>
      <c r="G126" s="70"/>
    </row>
    <row r="127" spans="2:80" ht="30" customHeight="1">
      <c r="B127" s="160" t="s">
        <v>61</v>
      </c>
      <c r="C127" s="161"/>
      <c r="D127" s="161"/>
      <c r="E127" s="161"/>
      <c r="F127" s="161"/>
      <c r="G127" s="161"/>
      <c r="H127" s="161"/>
      <c r="I127" s="161"/>
      <c r="J127" s="161"/>
      <c r="K127" s="161"/>
      <c r="L127" s="161"/>
      <c r="M127" s="161"/>
      <c r="N127" s="161"/>
      <c r="O127" s="161"/>
      <c r="P127" s="161"/>
      <c r="Q127" s="161"/>
      <c r="R127" s="161"/>
      <c r="S127" s="161"/>
      <c r="T127" s="161"/>
      <c r="U127" s="161"/>
      <c r="V127" s="161"/>
      <c r="W127" s="161"/>
      <c r="X127" s="161"/>
      <c r="Y127" s="161"/>
      <c r="Z127" s="162"/>
    </row>
    <row r="128" spans="2:80" ht="30" customHeight="1">
      <c r="B128" s="149" t="s">
        <v>59</v>
      </c>
      <c r="C128" s="168"/>
      <c r="D128" s="168"/>
      <c r="E128" s="168"/>
      <c r="F128" s="168"/>
      <c r="G128" s="168"/>
      <c r="H128" s="168"/>
      <c r="I128" s="169"/>
      <c r="J128" s="137" t="s">
        <v>60</v>
      </c>
      <c r="K128" s="167"/>
      <c r="L128" s="110">
        <v>1</v>
      </c>
      <c r="M128" s="110">
        <v>2</v>
      </c>
      <c r="N128" s="110">
        <v>3</v>
      </c>
      <c r="O128" s="110">
        <v>4</v>
      </c>
      <c r="P128" s="110">
        <v>5</v>
      </c>
      <c r="Q128" s="110">
        <v>6</v>
      </c>
      <c r="R128" s="110">
        <v>7</v>
      </c>
      <c r="S128" s="110">
        <v>8</v>
      </c>
      <c r="T128" s="110">
        <v>9</v>
      </c>
      <c r="U128" s="110">
        <v>10</v>
      </c>
      <c r="V128" s="110">
        <v>11</v>
      </c>
      <c r="W128" s="110"/>
      <c r="X128" s="110"/>
      <c r="Y128" s="110"/>
      <c r="Z128" s="110"/>
    </row>
    <row r="129" spans="2:26" ht="30" customHeight="1">
      <c r="B129" s="170" t="str">
        <f t="shared" ref="B129:B140" si="159">B113</f>
        <v xml:space="preserve"> BRYANT-SAVMZ </v>
      </c>
      <c r="C129" s="171"/>
      <c r="D129" s="171"/>
      <c r="E129" s="171"/>
      <c r="F129" s="171"/>
      <c r="G129" s="171"/>
      <c r="H129" s="171"/>
      <c r="I129" s="172"/>
      <c r="J129" s="176">
        <f>SUM(L129:Z129)</f>
        <v>0</v>
      </c>
      <c r="K129" s="177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</row>
    <row r="130" spans="2:26" ht="30" customHeight="1">
      <c r="B130" s="170" t="str">
        <f t="shared" si="159"/>
        <v xml:space="preserve"> EDU BOLA-SEP </v>
      </c>
      <c r="C130" s="171"/>
      <c r="D130" s="171"/>
      <c r="E130" s="171"/>
      <c r="F130" s="171"/>
      <c r="G130" s="171"/>
      <c r="H130" s="171"/>
      <c r="I130" s="172"/>
      <c r="J130" s="176">
        <f t="shared" ref="J130:J140" si="160">SUM(L130:Z130)</f>
        <v>0</v>
      </c>
      <c r="K130" s="177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</row>
    <row r="131" spans="2:26" ht="30" customHeight="1">
      <c r="B131" s="170" t="str">
        <f t="shared" si="159"/>
        <v xml:space="preserve"> SAMMARTINO-SEP </v>
      </c>
      <c r="C131" s="171"/>
      <c r="D131" s="171"/>
      <c r="E131" s="171"/>
      <c r="F131" s="171"/>
      <c r="G131" s="171"/>
      <c r="H131" s="171"/>
      <c r="I131" s="172"/>
      <c r="J131" s="176">
        <f t="shared" si="160"/>
        <v>0</v>
      </c>
      <c r="K131" s="177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</row>
    <row r="132" spans="2:26" ht="30" customHeight="1">
      <c r="B132" s="170" t="str">
        <f t="shared" si="159"/>
        <v xml:space="preserve"> DEMA-SEP </v>
      </c>
      <c r="C132" s="171"/>
      <c r="D132" s="171"/>
      <c r="E132" s="171"/>
      <c r="F132" s="171"/>
      <c r="G132" s="171"/>
      <c r="H132" s="171"/>
      <c r="I132" s="172"/>
      <c r="J132" s="176">
        <f t="shared" si="160"/>
        <v>0</v>
      </c>
      <c r="K132" s="177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</row>
    <row r="133" spans="2:26" ht="30" customHeight="1">
      <c r="B133" s="170" t="str">
        <f t="shared" si="159"/>
        <v xml:space="preserve"> ERISMAR-SAVMZ </v>
      </c>
      <c r="C133" s="171"/>
      <c r="D133" s="171"/>
      <c r="E133" s="171"/>
      <c r="F133" s="171"/>
      <c r="G133" s="171"/>
      <c r="H133" s="171"/>
      <c r="I133" s="172"/>
      <c r="J133" s="176">
        <f t="shared" si="160"/>
        <v>0</v>
      </c>
      <c r="K133" s="177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</row>
    <row r="134" spans="2:26" ht="30" customHeight="1">
      <c r="B134" s="170" t="str">
        <f t="shared" si="159"/>
        <v xml:space="preserve"> BRAGHETTO-SAVMZ </v>
      </c>
      <c r="C134" s="171"/>
      <c r="D134" s="171"/>
      <c r="E134" s="171"/>
      <c r="F134" s="171"/>
      <c r="G134" s="171"/>
      <c r="H134" s="171"/>
      <c r="I134" s="172"/>
      <c r="J134" s="176">
        <f t="shared" si="160"/>
        <v>0</v>
      </c>
      <c r="K134" s="177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</row>
    <row r="135" spans="2:26" ht="30" customHeight="1">
      <c r="B135" s="170" t="str">
        <f t="shared" si="159"/>
        <v xml:space="preserve"> CASTILHO FILHO-CEPE </v>
      </c>
      <c r="C135" s="171"/>
      <c r="D135" s="171"/>
      <c r="E135" s="171"/>
      <c r="F135" s="171"/>
      <c r="G135" s="171"/>
      <c r="H135" s="171"/>
      <c r="I135" s="172"/>
      <c r="J135" s="176">
        <f t="shared" si="160"/>
        <v>0</v>
      </c>
      <c r="K135" s="177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</row>
    <row r="136" spans="2:26" ht="30" customHeight="1">
      <c r="B136" s="170" t="str">
        <f t="shared" si="159"/>
        <v xml:space="preserve"> MARCELINHO-SCCP </v>
      </c>
      <c r="C136" s="171"/>
      <c r="D136" s="171"/>
      <c r="E136" s="171"/>
      <c r="F136" s="171"/>
      <c r="G136" s="171"/>
      <c r="H136" s="171"/>
      <c r="I136" s="172"/>
      <c r="J136" s="176">
        <f t="shared" si="160"/>
        <v>0</v>
      </c>
      <c r="K136" s="177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</row>
    <row r="137" spans="2:26" ht="30" customHeight="1">
      <c r="B137" s="170" t="str">
        <f t="shared" si="159"/>
        <v xml:space="preserve"> BERGAMINI-CFC </v>
      </c>
      <c r="C137" s="171"/>
      <c r="D137" s="171"/>
      <c r="E137" s="171"/>
      <c r="F137" s="171"/>
      <c r="G137" s="171"/>
      <c r="H137" s="171"/>
      <c r="I137" s="172"/>
      <c r="J137" s="176">
        <f t="shared" si="160"/>
        <v>0</v>
      </c>
      <c r="K137" s="177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</row>
    <row r="138" spans="2:26" ht="30" customHeight="1">
      <c r="B138" s="170" t="str">
        <f t="shared" si="159"/>
        <v xml:space="preserve"> CHARLEAUX-SFC </v>
      </c>
      <c r="C138" s="171"/>
      <c r="D138" s="171"/>
      <c r="E138" s="171"/>
      <c r="F138" s="171"/>
      <c r="G138" s="171"/>
      <c r="H138" s="171"/>
      <c r="I138" s="172"/>
      <c r="J138" s="176">
        <f t="shared" si="160"/>
        <v>0</v>
      </c>
      <c r="K138" s="177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  <c r="X138" s="111"/>
      <c r="Y138" s="111"/>
      <c r="Z138" s="111"/>
    </row>
    <row r="139" spans="2:26" ht="30" customHeight="1">
      <c r="B139" s="170" t="str">
        <f t="shared" si="159"/>
        <v xml:space="preserve"> WAGNER LUIZ-SCCP </v>
      </c>
      <c r="C139" s="171"/>
      <c r="D139" s="171"/>
      <c r="E139" s="171"/>
      <c r="F139" s="171"/>
      <c r="G139" s="171"/>
      <c r="H139" s="171"/>
      <c r="I139" s="172"/>
      <c r="J139" s="176">
        <f t="shared" si="160"/>
        <v>0</v>
      </c>
      <c r="K139" s="177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</row>
    <row r="140" spans="2:26" ht="30" customHeight="1">
      <c r="B140" s="170" t="str">
        <f t="shared" si="159"/>
        <v xml:space="preserve"> BASILIO-CEP </v>
      </c>
      <c r="C140" s="171"/>
      <c r="D140" s="171"/>
      <c r="E140" s="171"/>
      <c r="F140" s="171"/>
      <c r="G140" s="171"/>
      <c r="H140" s="171"/>
      <c r="I140" s="172"/>
      <c r="J140" s="176">
        <f t="shared" si="160"/>
        <v>0</v>
      </c>
      <c r="K140" s="177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</row>
    <row r="141" spans="2:26" ht="30" customHeight="1"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3"/>
      <c r="O141" s="113"/>
      <c r="P141" s="113"/>
      <c r="Q141" s="113"/>
      <c r="R141" s="113"/>
      <c r="S141" s="113"/>
      <c r="T141" s="113"/>
      <c r="U141" s="113"/>
      <c r="V141" s="113"/>
      <c r="W141" s="113"/>
      <c r="X141" s="113"/>
      <c r="Y141" s="113"/>
      <c r="Z141" s="113"/>
    </row>
    <row r="142" spans="2:26" ht="30" customHeight="1"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3"/>
      <c r="O142" s="113"/>
      <c r="P142" s="113"/>
      <c r="Q142" s="113"/>
      <c r="R142" s="113"/>
      <c r="S142" s="113"/>
      <c r="T142" s="113"/>
      <c r="U142" s="113"/>
      <c r="V142" s="113"/>
      <c r="W142" s="113"/>
      <c r="X142" s="113"/>
      <c r="Y142" s="113"/>
      <c r="Z142" s="113"/>
    </row>
    <row r="143" spans="2:26" ht="30" customHeight="1"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3"/>
      <c r="O143" s="113"/>
      <c r="P143" s="113"/>
      <c r="Q143" s="113"/>
      <c r="R143" s="113"/>
      <c r="S143" s="113"/>
      <c r="T143" s="113"/>
      <c r="U143" s="113"/>
      <c r="V143" s="113"/>
      <c r="W143" s="113"/>
      <c r="X143" s="113"/>
      <c r="Y143" s="113"/>
      <c r="Z143" s="113"/>
    </row>
    <row r="144" spans="2:26" ht="30" customHeight="1"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3"/>
      <c r="O144" s="113"/>
      <c r="P144" s="113"/>
      <c r="Q144" s="113"/>
      <c r="R144" s="113"/>
      <c r="S144" s="113"/>
      <c r="T144" s="113"/>
      <c r="U144" s="113"/>
      <c r="V144" s="113"/>
      <c r="W144" s="113"/>
      <c r="X144" s="113"/>
      <c r="Y144" s="113"/>
      <c r="Z144" s="113"/>
    </row>
    <row r="145" spans="2:26" ht="30" customHeight="1"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  <c r="Y145" s="113"/>
      <c r="Z145" s="113"/>
    </row>
    <row r="146" spans="2:26" ht="30" customHeight="1"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3"/>
      <c r="O146" s="113"/>
      <c r="P146" s="113"/>
      <c r="Q146" s="113"/>
      <c r="R146" s="113"/>
      <c r="S146" s="113"/>
      <c r="T146" s="113"/>
      <c r="U146" s="113"/>
      <c r="V146" s="113"/>
      <c r="W146" s="113"/>
      <c r="X146" s="113"/>
      <c r="Y146" s="113"/>
      <c r="Z146" s="113"/>
    </row>
    <row r="147" spans="2:26" ht="30" customHeight="1"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3"/>
      <c r="O147" s="113"/>
      <c r="P147" s="113"/>
      <c r="Q147" s="113"/>
      <c r="R147" s="113"/>
      <c r="S147" s="113"/>
      <c r="T147" s="113"/>
      <c r="U147" s="113"/>
      <c r="V147" s="113"/>
      <c r="W147" s="113"/>
      <c r="X147" s="113"/>
      <c r="Y147" s="113"/>
      <c r="Z147" s="113"/>
    </row>
    <row r="148" spans="2:26" ht="30" customHeight="1"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3"/>
      <c r="O148" s="113"/>
      <c r="P148" s="113"/>
      <c r="Q148" s="113"/>
      <c r="R148" s="113"/>
      <c r="S148" s="113"/>
      <c r="T148" s="113"/>
      <c r="U148" s="113"/>
      <c r="V148" s="113"/>
      <c r="W148" s="113"/>
      <c r="X148" s="113"/>
      <c r="Y148" s="113"/>
      <c r="Z148" s="113"/>
    </row>
    <row r="149" spans="2:26" ht="30" customHeight="1"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3"/>
      <c r="O149" s="113"/>
      <c r="P149" s="113"/>
      <c r="Q149" s="113"/>
      <c r="R149" s="113"/>
      <c r="S149" s="113"/>
      <c r="T149" s="113"/>
      <c r="U149" s="113"/>
      <c r="V149" s="113"/>
      <c r="W149" s="113"/>
      <c r="X149" s="113"/>
      <c r="Y149" s="113"/>
      <c r="Z149" s="113"/>
    </row>
    <row r="150" spans="2:26" ht="30" customHeight="1"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13"/>
      <c r="Z150" s="113"/>
    </row>
    <row r="151" spans="2:26" ht="30" customHeight="1">
      <c r="B151" s="160" t="s">
        <v>62</v>
      </c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  <c r="M151" s="161"/>
      <c r="N151" s="161"/>
      <c r="O151" s="161"/>
      <c r="P151" s="161"/>
      <c r="Q151" s="161"/>
      <c r="R151" s="161"/>
      <c r="S151" s="161"/>
      <c r="T151" s="161"/>
      <c r="U151" s="161"/>
      <c r="V151" s="161"/>
      <c r="W151" s="161"/>
      <c r="X151" s="161"/>
      <c r="Y151" s="161"/>
      <c r="Z151" s="162"/>
    </row>
    <row r="152" spans="2:26" ht="30" customHeight="1">
      <c r="B152" s="149" t="s">
        <v>59</v>
      </c>
      <c r="C152" s="168"/>
      <c r="D152" s="168"/>
      <c r="E152" s="168"/>
      <c r="F152" s="168"/>
      <c r="G152" s="168"/>
      <c r="H152" s="168"/>
      <c r="I152" s="169"/>
      <c r="J152" s="137" t="s">
        <v>60</v>
      </c>
      <c r="K152" s="167"/>
      <c r="L152" s="110">
        <v>1</v>
      </c>
      <c r="M152" s="110">
        <v>2</v>
      </c>
      <c r="N152" s="110">
        <v>3</v>
      </c>
      <c r="O152" s="110">
        <v>4</v>
      </c>
      <c r="P152" s="110">
        <v>5</v>
      </c>
      <c r="Q152" s="110">
        <v>6</v>
      </c>
      <c r="R152" s="110">
        <v>7</v>
      </c>
      <c r="S152" s="110">
        <v>8</v>
      </c>
      <c r="T152" s="110">
        <v>9</v>
      </c>
      <c r="U152" s="110">
        <v>10</v>
      </c>
      <c r="V152" s="110">
        <v>11</v>
      </c>
      <c r="W152" s="110"/>
      <c r="X152" s="110"/>
      <c r="Y152" s="110"/>
      <c r="Z152" s="110"/>
    </row>
    <row r="153" spans="2:26" ht="30" customHeight="1">
      <c r="B153" s="170" t="str">
        <f t="shared" ref="B153:B164" si="161">B129</f>
        <v xml:space="preserve"> BRYANT-SAVMZ </v>
      </c>
      <c r="C153" s="171"/>
      <c r="D153" s="171"/>
      <c r="E153" s="171"/>
      <c r="F153" s="171"/>
      <c r="G153" s="171"/>
      <c r="H153" s="171"/>
      <c r="I153" s="172"/>
      <c r="J153" s="176">
        <f t="shared" ref="J153:J164" si="162">SUM(L153:Z153)</f>
        <v>0</v>
      </c>
      <c r="K153" s="177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</row>
    <row r="154" spans="2:26" ht="30" customHeight="1">
      <c r="B154" s="170" t="str">
        <f t="shared" si="161"/>
        <v xml:space="preserve"> EDU BOLA-SEP </v>
      </c>
      <c r="C154" s="171"/>
      <c r="D154" s="171"/>
      <c r="E154" s="171"/>
      <c r="F154" s="171"/>
      <c r="G154" s="171"/>
      <c r="H154" s="171"/>
      <c r="I154" s="172"/>
      <c r="J154" s="176">
        <f t="shared" si="162"/>
        <v>0</v>
      </c>
      <c r="K154" s="177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</row>
    <row r="155" spans="2:26" ht="30" customHeight="1">
      <c r="B155" s="170" t="str">
        <f t="shared" si="161"/>
        <v xml:space="preserve"> SAMMARTINO-SEP </v>
      </c>
      <c r="C155" s="171"/>
      <c r="D155" s="171"/>
      <c r="E155" s="171"/>
      <c r="F155" s="171"/>
      <c r="G155" s="171"/>
      <c r="H155" s="171"/>
      <c r="I155" s="172"/>
      <c r="J155" s="176">
        <f t="shared" si="162"/>
        <v>0</v>
      </c>
      <c r="K155" s="177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</row>
    <row r="156" spans="2:26" ht="30" customHeight="1">
      <c r="B156" s="170" t="str">
        <f t="shared" si="161"/>
        <v xml:space="preserve"> DEMA-SEP </v>
      </c>
      <c r="C156" s="171"/>
      <c r="D156" s="171"/>
      <c r="E156" s="171"/>
      <c r="F156" s="171"/>
      <c r="G156" s="171"/>
      <c r="H156" s="171"/>
      <c r="I156" s="172"/>
      <c r="J156" s="176">
        <f t="shared" si="162"/>
        <v>0</v>
      </c>
      <c r="K156" s="177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</row>
    <row r="157" spans="2:26" ht="30" customHeight="1">
      <c r="B157" s="170" t="str">
        <f t="shared" si="161"/>
        <v xml:space="preserve"> ERISMAR-SAVMZ </v>
      </c>
      <c r="C157" s="171"/>
      <c r="D157" s="171"/>
      <c r="E157" s="171"/>
      <c r="F157" s="171"/>
      <c r="G157" s="171"/>
      <c r="H157" s="171"/>
      <c r="I157" s="172"/>
      <c r="J157" s="176">
        <f t="shared" si="162"/>
        <v>0</v>
      </c>
      <c r="K157" s="177"/>
      <c r="L157" s="111"/>
      <c r="M157" s="111"/>
      <c r="N157" s="111"/>
      <c r="O157" s="111"/>
      <c r="P157" s="111"/>
      <c r="Q157" s="111"/>
      <c r="R157" s="111"/>
      <c r="S157" s="111"/>
      <c r="T157" s="111"/>
      <c r="U157" s="111"/>
      <c r="V157" s="111"/>
      <c r="W157" s="111"/>
      <c r="X157" s="111"/>
      <c r="Y157" s="111"/>
      <c r="Z157" s="111"/>
    </row>
    <row r="158" spans="2:26" ht="30" customHeight="1">
      <c r="B158" s="170" t="str">
        <f t="shared" si="161"/>
        <v xml:space="preserve"> BRAGHETTO-SAVMZ </v>
      </c>
      <c r="C158" s="171"/>
      <c r="D158" s="171"/>
      <c r="E158" s="171"/>
      <c r="F158" s="171"/>
      <c r="G158" s="171"/>
      <c r="H158" s="171"/>
      <c r="I158" s="172"/>
      <c r="J158" s="176">
        <f t="shared" si="162"/>
        <v>0</v>
      </c>
      <c r="K158" s="177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  <c r="V158" s="111"/>
      <c r="W158" s="111"/>
      <c r="X158" s="111"/>
      <c r="Y158" s="111"/>
      <c r="Z158" s="111"/>
    </row>
    <row r="159" spans="2:26" ht="30" customHeight="1">
      <c r="B159" s="170" t="str">
        <f t="shared" si="161"/>
        <v xml:space="preserve"> CASTILHO FILHO-CEPE </v>
      </c>
      <c r="C159" s="171"/>
      <c r="D159" s="171"/>
      <c r="E159" s="171"/>
      <c r="F159" s="171"/>
      <c r="G159" s="171"/>
      <c r="H159" s="171"/>
      <c r="I159" s="172"/>
      <c r="J159" s="176">
        <f t="shared" si="162"/>
        <v>0</v>
      </c>
      <c r="K159" s="177"/>
      <c r="L159" s="111"/>
      <c r="M159" s="111"/>
      <c r="N159" s="111"/>
      <c r="O159" s="111"/>
      <c r="P159" s="111"/>
      <c r="Q159" s="111"/>
      <c r="R159" s="111"/>
      <c r="S159" s="111"/>
      <c r="T159" s="111"/>
      <c r="U159" s="111"/>
      <c r="V159" s="111"/>
      <c r="W159" s="111"/>
      <c r="X159" s="111"/>
      <c r="Y159" s="111"/>
      <c r="Z159" s="111"/>
    </row>
    <row r="160" spans="2:26" ht="30" customHeight="1">
      <c r="B160" s="170" t="str">
        <f t="shared" si="161"/>
        <v xml:space="preserve"> MARCELINHO-SCCP </v>
      </c>
      <c r="C160" s="171"/>
      <c r="D160" s="171"/>
      <c r="E160" s="171"/>
      <c r="F160" s="171"/>
      <c r="G160" s="171"/>
      <c r="H160" s="171"/>
      <c r="I160" s="172"/>
      <c r="J160" s="176">
        <f t="shared" si="162"/>
        <v>0</v>
      </c>
      <c r="K160" s="177"/>
      <c r="L160" s="111"/>
      <c r="M160" s="111"/>
      <c r="N160" s="111"/>
      <c r="O160" s="111"/>
      <c r="P160" s="111"/>
      <c r="Q160" s="111"/>
      <c r="R160" s="111"/>
      <c r="S160" s="111"/>
      <c r="T160" s="111"/>
      <c r="U160" s="111"/>
      <c r="V160" s="111"/>
      <c r="W160" s="111"/>
      <c r="X160" s="111"/>
      <c r="Y160" s="111"/>
      <c r="Z160" s="111"/>
    </row>
    <row r="161" spans="2:26" ht="30" customHeight="1">
      <c r="B161" s="170" t="str">
        <f t="shared" si="161"/>
        <v xml:space="preserve"> BERGAMINI-CFC </v>
      </c>
      <c r="C161" s="171"/>
      <c r="D161" s="171"/>
      <c r="E161" s="171"/>
      <c r="F161" s="171"/>
      <c r="G161" s="171"/>
      <c r="H161" s="171"/>
      <c r="I161" s="172"/>
      <c r="J161" s="176">
        <f t="shared" si="162"/>
        <v>0</v>
      </c>
      <c r="K161" s="177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  <c r="X161" s="111"/>
      <c r="Y161" s="111"/>
      <c r="Z161" s="111"/>
    </row>
    <row r="162" spans="2:26" ht="30" customHeight="1">
      <c r="B162" s="170" t="str">
        <f t="shared" si="161"/>
        <v xml:space="preserve"> CHARLEAUX-SFC </v>
      </c>
      <c r="C162" s="171"/>
      <c r="D162" s="171"/>
      <c r="E162" s="171"/>
      <c r="F162" s="171"/>
      <c r="G162" s="171"/>
      <c r="H162" s="171"/>
      <c r="I162" s="172"/>
      <c r="J162" s="176">
        <f t="shared" si="162"/>
        <v>0</v>
      </c>
      <c r="K162" s="177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  <c r="V162" s="111"/>
      <c r="W162" s="111"/>
      <c r="X162" s="111"/>
      <c r="Y162" s="111"/>
      <c r="Z162" s="111"/>
    </row>
    <row r="163" spans="2:26" ht="30" customHeight="1">
      <c r="B163" s="170" t="str">
        <f t="shared" si="161"/>
        <v xml:space="preserve"> WAGNER LUIZ-SCCP </v>
      </c>
      <c r="C163" s="171"/>
      <c r="D163" s="171"/>
      <c r="E163" s="171"/>
      <c r="F163" s="171"/>
      <c r="G163" s="171"/>
      <c r="H163" s="171"/>
      <c r="I163" s="172"/>
      <c r="J163" s="176">
        <f t="shared" si="162"/>
        <v>0</v>
      </c>
      <c r="K163" s="177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  <c r="X163" s="111"/>
      <c r="Y163" s="111"/>
      <c r="Z163" s="111"/>
    </row>
    <row r="164" spans="2:26" ht="30" customHeight="1">
      <c r="B164" s="170" t="str">
        <f t="shared" si="161"/>
        <v xml:space="preserve"> BASILIO-CEP </v>
      </c>
      <c r="C164" s="171"/>
      <c r="D164" s="171"/>
      <c r="E164" s="171"/>
      <c r="F164" s="171"/>
      <c r="G164" s="171"/>
      <c r="H164" s="171"/>
      <c r="I164" s="172"/>
      <c r="J164" s="176">
        <f t="shared" si="162"/>
        <v>0</v>
      </c>
      <c r="K164" s="177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1"/>
      <c r="X164" s="111"/>
      <c r="Y164" s="111"/>
      <c r="Z164" s="111"/>
    </row>
    <row r="165" spans="2:26" ht="30" customHeight="1">
      <c r="L165" s="109"/>
      <c r="R165" s="114"/>
      <c r="S165" s="114"/>
      <c r="T165" s="114"/>
      <c r="U165" s="114"/>
      <c r="V165" s="114"/>
      <c r="W165" s="114"/>
      <c r="X165" s="114"/>
      <c r="Y165" s="114"/>
      <c r="Z165" s="114"/>
    </row>
    <row r="166" spans="2:26" ht="30" customHeight="1">
      <c r="L166" s="109"/>
      <c r="R166" s="114"/>
      <c r="S166" s="114"/>
      <c r="T166" s="114"/>
      <c r="U166" s="114"/>
      <c r="V166" s="114"/>
      <c r="W166" s="114"/>
      <c r="X166" s="114"/>
      <c r="Y166" s="114"/>
      <c r="Z166" s="114"/>
    </row>
    <row r="167" spans="2:26" ht="30" customHeight="1">
      <c r="B167" s="160" t="s">
        <v>63</v>
      </c>
      <c r="C167" s="161"/>
      <c r="D167" s="161"/>
      <c r="E167" s="161"/>
      <c r="F167" s="161"/>
      <c r="G167" s="161"/>
      <c r="H167" s="161"/>
      <c r="I167" s="161"/>
      <c r="J167" s="161"/>
      <c r="K167" s="161"/>
      <c r="L167" s="161"/>
      <c r="M167" s="161"/>
      <c r="N167" s="161"/>
      <c r="O167" s="161"/>
      <c r="P167" s="161"/>
      <c r="Q167" s="161"/>
      <c r="R167" s="161"/>
      <c r="S167" s="161"/>
      <c r="T167" s="161"/>
      <c r="U167" s="161"/>
      <c r="V167" s="161"/>
      <c r="W167" s="161"/>
      <c r="X167" s="161"/>
      <c r="Y167" s="161"/>
      <c r="Z167" s="162"/>
    </row>
    <row r="168" spans="2:26" ht="30" customHeight="1">
      <c r="B168" s="149" t="s">
        <v>59</v>
      </c>
      <c r="C168" s="168"/>
      <c r="D168" s="168"/>
      <c r="E168" s="168"/>
      <c r="F168" s="168"/>
      <c r="G168" s="168"/>
      <c r="H168" s="168"/>
      <c r="I168" s="169"/>
      <c r="J168" s="137" t="s">
        <v>60</v>
      </c>
      <c r="K168" s="167"/>
      <c r="L168" s="110">
        <v>1</v>
      </c>
      <c r="M168" s="110">
        <v>2</v>
      </c>
      <c r="N168" s="110">
        <v>3</v>
      </c>
      <c r="O168" s="110">
        <v>4</v>
      </c>
      <c r="P168" s="110">
        <v>5</v>
      </c>
      <c r="Q168" s="110">
        <v>6</v>
      </c>
      <c r="R168" s="110">
        <v>7</v>
      </c>
      <c r="S168" s="110">
        <v>8</v>
      </c>
      <c r="T168" s="110">
        <v>9</v>
      </c>
      <c r="U168" s="110">
        <v>10</v>
      </c>
      <c r="V168" s="110">
        <v>11</v>
      </c>
      <c r="W168" s="110"/>
      <c r="X168" s="110"/>
      <c r="Y168" s="110"/>
      <c r="Z168" s="110"/>
    </row>
    <row r="169" spans="2:26" ht="30" customHeight="1">
      <c r="B169" s="170" t="str">
        <f t="shared" ref="B169:B180" si="163">B153</f>
        <v xml:space="preserve"> BRYANT-SAVMZ </v>
      </c>
      <c r="C169" s="171"/>
      <c r="D169" s="171"/>
      <c r="E169" s="171"/>
      <c r="F169" s="171"/>
      <c r="G169" s="171"/>
      <c r="H169" s="171"/>
      <c r="I169" s="172"/>
      <c r="J169" s="176">
        <f t="shared" ref="J169:J180" si="164">SUM(L169:Z169)</f>
        <v>0</v>
      </c>
      <c r="K169" s="177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  <c r="V169" s="111"/>
      <c r="W169" s="111"/>
      <c r="X169" s="111"/>
      <c r="Y169" s="111"/>
      <c r="Z169" s="111"/>
    </row>
    <row r="170" spans="2:26" ht="30" customHeight="1">
      <c r="B170" s="170" t="str">
        <f t="shared" si="163"/>
        <v xml:space="preserve"> EDU BOLA-SEP </v>
      </c>
      <c r="C170" s="171"/>
      <c r="D170" s="171"/>
      <c r="E170" s="171"/>
      <c r="F170" s="171"/>
      <c r="G170" s="171"/>
      <c r="H170" s="171"/>
      <c r="I170" s="172"/>
      <c r="J170" s="176">
        <f t="shared" si="164"/>
        <v>0</v>
      </c>
      <c r="K170" s="177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  <c r="X170" s="111"/>
      <c r="Y170" s="111"/>
      <c r="Z170" s="111"/>
    </row>
    <row r="171" spans="2:26" ht="30" customHeight="1">
      <c r="B171" s="170" t="str">
        <f t="shared" si="163"/>
        <v xml:space="preserve"> SAMMARTINO-SEP </v>
      </c>
      <c r="C171" s="171"/>
      <c r="D171" s="171"/>
      <c r="E171" s="171"/>
      <c r="F171" s="171"/>
      <c r="G171" s="171"/>
      <c r="H171" s="171"/>
      <c r="I171" s="172"/>
      <c r="J171" s="176">
        <f t="shared" si="164"/>
        <v>0</v>
      </c>
      <c r="K171" s="177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  <c r="V171" s="111"/>
      <c r="W171" s="111"/>
      <c r="X171" s="111"/>
      <c r="Y171" s="111"/>
      <c r="Z171" s="111"/>
    </row>
    <row r="172" spans="2:26" ht="30" customHeight="1">
      <c r="B172" s="170" t="str">
        <f t="shared" si="163"/>
        <v xml:space="preserve"> DEMA-SEP </v>
      </c>
      <c r="C172" s="171"/>
      <c r="D172" s="171"/>
      <c r="E172" s="171"/>
      <c r="F172" s="171"/>
      <c r="G172" s="171"/>
      <c r="H172" s="171"/>
      <c r="I172" s="172"/>
      <c r="J172" s="176">
        <f t="shared" si="164"/>
        <v>0</v>
      </c>
      <c r="K172" s="177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</row>
    <row r="173" spans="2:26" ht="30" customHeight="1">
      <c r="B173" s="170" t="str">
        <f t="shared" si="163"/>
        <v xml:space="preserve"> ERISMAR-SAVMZ </v>
      </c>
      <c r="C173" s="171"/>
      <c r="D173" s="171"/>
      <c r="E173" s="171"/>
      <c r="F173" s="171"/>
      <c r="G173" s="171"/>
      <c r="H173" s="171"/>
      <c r="I173" s="172"/>
      <c r="J173" s="176">
        <f t="shared" si="164"/>
        <v>0</v>
      </c>
      <c r="K173" s="177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/>
      <c r="W173" s="111"/>
      <c r="X173" s="111"/>
      <c r="Y173" s="111"/>
      <c r="Z173" s="111"/>
    </row>
    <row r="174" spans="2:26" ht="30" customHeight="1">
      <c r="B174" s="170" t="str">
        <f t="shared" si="163"/>
        <v xml:space="preserve"> BRAGHETTO-SAVMZ </v>
      </c>
      <c r="C174" s="171"/>
      <c r="D174" s="171"/>
      <c r="E174" s="171"/>
      <c r="F174" s="171"/>
      <c r="G174" s="171"/>
      <c r="H174" s="171"/>
      <c r="I174" s="172"/>
      <c r="J174" s="176">
        <f t="shared" si="164"/>
        <v>0</v>
      </c>
      <c r="K174" s="177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</row>
    <row r="175" spans="2:26" ht="30" customHeight="1">
      <c r="B175" s="170" t="str">
        <f t="shared" si="163"/>
        <v xml:space="preserve"> CASTILHO FILHO-CEPE </v>
      </c>
      <c r="C175" s="171"/>
      <c r="D175" s="171"/>
      <c r="E175" s="171"/>
      <c r="F175" s="171"/>
      <c r="G175" s="171"/>
      <c r="H175" s="171"/>
      <c r="I175" s="172"/>
      <c r="J175" s="176">
        <f t="shared" si="164"/>
        <v>0</v>
      </c>
      <c r="K175" s="177"/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  <c r="X175" s="111"/>
      <c r="Y175" s="111"/>
      <c r="Z175" s="111"/>
    </row>
    <row r="176" spans="2:26" ht="30" customHeight="1">
      <c r="B176" s="170" t="str">
        <f t="shared" si="163"/>
        <v xml:space="preserve"> MARCELINHO-SCCP </v>
      </c>
      <c r="C176" s="171"/>
      <c r="D176" s="171"/>
      <c r="E176" s="171"/>
      <c r="F176" s="171"/>
      <c r="G176" s="171"/>
      <c r="H176" s="171"/>
      <c r="I176" s="172"/>
      <c r="J176" s="176">
        <f t="shared" si="164"/>
        <v>0</v>
      </c>
      <c r="K176" s="177"/>
      <c r="L176" s="111"/>
      <c r="M176" s="111"/>
      <c r="N176" s="111"/>
      <c r="O176" s="111"/>
      <c r="P176" s="111"/>
      <c r="Q176" s="111"/>
      <c r="R176" s="111"/>
      <c r="S176" s="111"/>
      <c r="T176" s="111"/>
      <c r="U176" s="111"/>
      <c r="V176" s="111"/>
      <c r="W176" s="111"/>
      <c r="X176" s="111"/>
      <c r="Y176" s="111"/>
      <c r="Z176" s="111"/>
    </row>
    <row r="177" spans="2:26" ht="30" customHeight="1">
      <c r="B177" s="170" t="str">
        <f t="shared" si="163"/>
        <v xml:space="preserve"> BERGAMINI-CFC </v>
      </c>
      <c r="C177" s="171"/>
      <c r="D177" s="171"/>
      <c r="E177" s="171"/>
      <c r="F177" s="171"/>
      <c r="G177" s="171"/>
      <c r="H177" s="171"/>
      <c r="I177" s="172"/>
      <c r="J177" s="176">
        <f t="shared" si="164"/>
        <v>0</v>
      </c>
      <c r="K177" s="177"/>
      <c r="L177" s="111"/>
      <c r="M177" s="111"/>
      <c r="N177" s="111"/>
      <c r="O177" s="111"/>
      <c r="P177" s="111"/>
      <c r="Q177" s="111"/>
      <c r="R177" s="111"/>
      <c r="S177" s="111"/>
      <c r="T177" s="111"/>
      <c r="U177" s="111"/>
      <c r="V177" s="111"/>
      <c r="W177" s="111"/>
      <c r="X177" s="111"/>
      <c r="Y177" s="111"/>
      <c r="Z177" s="111"/>
    </row>
    <row r="178" spans="2:26" ht="30" customHeight="1">
      <c r="B178" s="170" t="str">
        <f t="shared" si="163"/>
        <v xml:space="preserve"> CHARLEAUX-SFC </v>
      </c>
      <c r="C178" s="171"/>
      <c r="D178" s="171"/>
      <c r="E178" s="171"/>
      <c r="F178" s="171"/>
      <c r="G178" s="171"/>
      <c r="H178" s="171"/>
      <c r="I178" s="172"/>
      <c r="J178" s="176">
        <f t="shared" si="164"/>
        <v>0</v>
      </c>
      <c r="K178" s="177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  <c r="V178" s="111"/>
      <c r="W178" s="111"/>
      <c r="X178" s="111"/>
      <c r="Y178" s="111"/>
      <c r="Z178" s="111"/>
    </row>
    <row r="179" spans="2:26" ht="30" customHeight="1">
      <c r="B179" s="170" t="str">
        <f t="shared" si="163"/>
        <v xml:space="preserve"> WAGNER LUIZ-SCCP </v>
      </c>
      <c r="C179" s="171"/>
      <c r="D179" s="171"/>
      <c r="E179" s="171"/>
      <c r="F179" s="171"/>
      <c r="G179" s="171"/>
      <c r="H179" s="171"/>
      <c r="I179" s="172"/>
      <c r="J179" s="176">
        <f t="shared" si="164"/>
        <v>0</v>
      </c>
      <c r="K179" s="177"/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  <c r="X179" s="111"/>
      <c r="Y179" s="111"/>
      <c r="Z179" s="111"/>
    </row>
    <row r="180" spans="2:26" ht="30" customHeight="1">
      <c r="B180" s="170" t="str">
        <f t="shared" si="163"/>
        <v xml:space="preserve"> BASILIO-CEP </v>
      </c>
      <c r="C180" s="171"/>
      <c r="D180" s="171"/>
      <c r="E180" s="171"/>
      <c r="F180" s="171"/>
      <c r="G180" s="171"/>
      <c r="H180" s="171"/>
      <c r="I180" s="172"/>
      <c r="J180" s="176">
        <f t="shared" si="164"/>
        <v>0</v>
      </c>
      <c r="K180" s="177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  <c r="V180" s="111"/>
      <c r="W180" s="111"/>
      <c r="X180" s="111"/>
      <c r="Y180" s="111"/>
      <c r="Z180" s="111"/>
    </row>
  </sheetData>
  <mergeCells count="545">
    <mergeCell ref="B70:C70"/>
    <mergeCell ref="D70:F70"/>
    <mergeCell ref="B180:I180"/>
    <mergeCell ref="J180:K180"/>
    <mergeCell ref="B177:I177"/>
    <mergeCell ref="J177:K177"/>
    <mergeCell ref="B178:I178"/>
    <mergeCell ref="J178:K178"/>
    <mergeCell ref="B179:I179"/>
    <mergeCell ref="J179:K179"/>
    <mergeCell ref="B174:I174"/>
    <mergeCell ref="J174:K174"/>
    <mergeCell ref="B175:I175"/>
    <mergeCell ref="J175:K175"/>
    <mergeCell ref="B176:I176"/>
    <mergeCell ref="J176:K176"/>
    <mergeCell ref="B171:I171"/>
    <mergeCell ref="J171:K171"/>
    <mergeCell ref="B172:I172"/>
    <mergeCell ref="J172:K172"/>
    <mergeCell ref="B173:I173"/>
    <mergeCell ref="J173:K173"/>
    <mergeCell ref="B167:Z167"/>
    <mergeCell ref="B168:I168"/>
    <mergeCell ref="J168:K168"/>
    <mergeCell ref="B169:I169"/>
    <mergeCell ref="J169:K169"/>
    <mergeCell ref="B170:I170"/>
    <mergeCell ref="J170:K170"/>
    <mergeCell ref="B163:I163"/>
    <mergeCell ref="J163:K163"/>
    <mergeCell ref="B164:I164"/>
    <mergeCell ref="J164:K164"/>
    <mergeCell ref="B160:I160"/>
    <mergeCell ref="J160:K160"/>
    <mergeCell ref="B161:I161"/>
    <mergeCell ref="J161:K161"/>
    <mergeCell ref="B162:I162"/>
    <mergeCell ref="J162:K162"/>
    <mergeCell ref="B157:I157"/>
    <mergeCell ref="J157:K157"/>
    <mergeCell ref="B158:I158"/>
    <mergeCell ref="J158:K158"/>
    <mergeCell ref="B159:I159"/>
    <mergeCell ref="J159:K159"/>
    <mergeCell ref="B154:I154"/>
    <mergeCell ref="J154:K154"/>
    <mergeCell ref="B155:I155"/>
    <mergeCell ref="J155:K155"/>
    <mergeCell ref="B156:I156"/>
    <mergeCell ref="J156:K156"/>
    <mergeCell ref="B151:Z151"/>
    <mergeCell ref="B152:I152"/>
    <mergeCell ref="J152:K152"/>
    <mergeCell ref="B153:I153"/>
    <mergeCell ref="J153:K153"/>
    <mergeCell ref="B138:I138"/>
    <mergeCell ref="J138:K138"/>
    <mergeCell ref="B139:I139"/>
    <mergeCell ref="J139:K139"/>
    <mergeCell ref="B140:I140"/>
    <mergeCell ref="J140:K140"/>
    <mergeCell ref="B135:I135"/>
    <mergeCell ref="J135:K135"/>
    <mergeCell ref="B136:I136"/>
    <mergeCell ref="J136:K136"/>
    <mergeCell ref="B137:I137"/>
    <mergeCell ref="J137:K137"/>
    <mergeCell ref="B132:I132"/>
    <mergeCell ref="J132:K132"/>
    <mergeCell ref="B133:I133"/>
    <mergeCell ref="J133:K133"/>
    <mergeCell ref="B134:I134"/>
    <mergeCell ref="J134:K134"/>
    <mergeCell ref="B129:I129"/>
    <mergeCell ref="J129:K129"/>
    <mergeCell ref="B130:I130"/>
    <mergeCell ref="J130:K130"/>
    <mergeCell ref="B131:I131"/>
    <mergeCell ref="J131:K131"/>
    <mergeCell ref="B127:Z127"/>
    <mergeCell ref="B128:I128"/>
    <mergeCell ref="J128:K128"/>
    <mergeCell ref="B124:I124"/>
    <mergeCell ref="J124:K124"/>
    <mergeCell ref="B121:I121"/>
    <mergeCell ref="J121:K121"/>
    <mergeCell ref="B122:I122"/>
    <mergeCell ref="J122:K122"/>
    <mergeCell ref="B123:I123"/>
    <mergeCell ref="J123:K123"/>
    <mergeCell ref="B118:I118"/>
    <mergeCell ref="J118:K118"/>
    <mergeCell ref="B119:I119"/>
    <mergeCell ref="J119:K119"/>
    <mergeCell ref="B120:I120"/>
    <mergeCell ref="J120:K120"/>
    <mergeCell ref="B115:I115"/>
    <mergeCell ref="J115:K115"/>
    <mergeCell ref="B116:I116"/>
    <mergeCell ref="J116:K116"/>
    <mergeCell ref="B117:I117"/>
    <mergeCell ref="J117:K117"/>
    <mergeCell ref="B111:Z111"/>
    <mergeCell ref="B112:I112"/>
    <mergeCell ref="J112:K112"/>
    <mergeCell ref="B113:I113"/>
    <mergeCell ref="J113:K113"/>
    <mergeCell ref="B114:I114"/>
    <mergeCell ref="J114:K114"/>
    <mergeCell ref="R14:S14"/>
    <mergeCell ref="BC12:CD12"/>
    <mergeCell ref="BO13:BP13"/>
    <mergeCell ref="CA14:CB14"/>
    <mergeCell ref="CC15:CD15"/>
    <mergeCell ref="BM23:BN23"/>
    <mergeCell ref="X22:Y22"/>
    <mergeCell ref="X23:Y23"/>
    <mergeCell ref="BM18:BN18"/>
    <mergeCell ref="BM19:BN19"/>
    <mergeCell ref="R25:S25"/>
    <mergeCell ref="V22:W22"/>
    <mergeCell ref="V25:W25"/>
    <mergeCell ref="T22:U22"/>
    <mergeCell ref="N22:O22"/>
    <mergeCell ref="P22:Q22"/>
    <mergeCell ref="T23:U23"/>
    <mergeCell ref="V13:W13"/>
    <mergeCell ref="X13:Y13"/>
    <mergeCell ref="N13:O13"/>
    <mergeCell ref="L13:M13"/>
    <mergeCell ref="N15:O15"/>
    <mergeCell ref="R15:S15"/>
    <mergeCell ref="T13:U13"/>
    <mergeCell ref="J19:K19"/>
    <mergeCell ref="L19:M19"/>
    <mergeCell ref="N19:O19"/>
    <mergeCell ref="P19:Q19"/>
    <mergeCell ref="T19:U19"/>
    <mergeCell ref="R18:S18"/>
    <mergeCell ref="T18:U18"/>
    <mergeCell ref="N18:O18"/>
    <mergeCell ref="L14:M14"/>
    <mergeCell ref="N14:O14"/>
    <mergeCell ref="P14:Q14"/>
    <mergeCell ref="J14:K14"/>
    <mergeCell ref="J17:K17"/>
    <mergeCell ref="T17:U17"/>
    <mergeCell ref="L18:M18"/>
    <mergeCell ref="R19:S19"/>
    <mergeCell ref="X15:Y15"/>
    <mergeCell ref="T20:U20"/>
    <mergeCell ref="L21:M21"/>
    <mergeCell ref="N21:O21"/>
    <mergeCell ref="P21:Q21"/>
    <mergeCell ref="R21:S21"/>
    <mergeCell ref="T21:U21"/>
    <mergeCell ref="P18:Q18"/>
    <mergeCell ref="P20:Q20"/>
    <mergeCell ref="R20:S20"/>
    <mergeCell ref="T14:U14"/>
    <mergeCell ref="V14:W14"/>
    <mergeCell ref="V16:W16"/>
    <mergeCell ref="X16:Y16"/>
    <mergeCell ref="BQ18:BR18"/>
    <mergeCell ref="BU19:BV19"/>
    <mergeCell ref="V17:W17"/>
    <mergeCell ref="X18:Y18"/>
    <mergeCell ref="BM17:BN17"/>
    <mergeCell ref="V18:W18"/>
    <mergeCell ref="BU18:BV18"/>
    <mergeCell ref="D62:G62"/>
    <mergeCell ref="Q56:Z56"/>
    <mergeCell ref="W57:Z57"/>
    <mergeCell ref="W58:Z58"/>
    <mergeCell ref="W49:Z49"/>
    <mergeCell ref="W48:Z48"/>
    <mergeCell ref="Q46:Z46"/>
    <mergeCell ref="W47:Z47"/>
    <mergeCell ref="D52:G52"/>
    <mergeCell ref="Q51:T51"/>
    <mergeCell ref="D47:G47"/>
    <mergeCell ref="J60:M60"/>
    <mergeCell ref="Q50:T50"/>
    <mergeCell ref="Q58:T58"/>
    <mergeCell ref="J51:M51"/>
    <mergeCell ref="L54:M54"/>
    <mergeCell ref="Q57:T57"/>
    <mergeCell ref="J58:M58"/>
    <mergeCell ref="D56:M56"/>
    <mergeCell ref="W59:Z59"/>
    <mergeCell ref="W61:Z61"/>
    <mergeCell ref="Y54:Z54"/>
    <mergeCell ref="J52:M52"/>
    <mergeCell ref="D57:G57"/>
    <mergeCell ref="BO25:BP25"/>
    <mergeCell ref="BM20:BN20"/>
    <mergeCell ref="V20:W20"/>
    <mergeCell ref="X19:Y19"/>
    <mergeCell ref="BO18:BP18"/>
    <mergeCell ref="BQ17:BR17"/>
    <mergeCell ref="BS17:BT17"/>
    <mergeCell ref="BO19:BP19"/>
    <mergeCell ref="BQ19:BR19"/>
    <mergeCell ref="BO17:BP17"/>
    <mergeCell ref="X21:Y21"/>
    <mergeCell ref="BQ25:BR25"/>
    <mergeCell ref="BO24:BP24"/>
    <mergeCell ref="BO22:BP22"/>
    <mergeCell ref="BS19:BT19"/>
    <mergeCell ref="D100:G100"/>
    <mergeCell ref="J100:M100"/>
    <mergeCell ref="D99:G99"/>
    <mergeCell ref="J99:M99"/>
    <mergeCell ref="D97:G97"/>
    <mergeCell ref="J97:M97"/>
    <mergeCell ref="D98:G98"/>
    <mergeCell ref="J98:M98"/>
    <mergeCell ref="R16:S16"/>
    <mergeCell ref="J18:K18"/>
    <mergeCell ref="D58:G58"/>
    <mergeCell ref="D48:G48"/>
    <mergeCell ref="D79:G79"/>
    <mergeCell ref="D87:G87"/>
    <mergeCell ref="J87:M87"/>
    <mergeCell ref="J48:M48"/>
    <mergeCell ref="D49:G49"/>
    <mergeCell ref="J79:M79"/>
    <mergeCell ref="D86:G86"/>
    <mergeCell ref="L72:M72"/>
    <mergeCell ref="L82:M82"/>
    <mergeCell ref="J80:M80"/>
    <mergeCell ref="J85:M85"/>
    <mergeCell ref="J86:M86"/>
    <mergeCell ref="J89:M89"/>
    <mergeCell ref="D96:G96"/>
    <mergeCell ref="J96:M96"/>
    <mergeCell ref="Q89:T89"/>
    <mergeCell ref="L92:M92"/>
    <mergeCell ref="D94:M94"/>
    <mergeCell ref="D88:G88"/>
    <mergeCell ref="J88:M88"/>
    <mergeCell ref="Q88:T88"/>
    <mergeCell ref="D95:G95"/>
    <mergeCell ref="J95:M95"/>
    <mergeCell ref="D90:G90"/>
    <mergeCell ref="J90:M90"/>
    <mergeCell ref="D89:G89"/>
    <mergeCell ref="W89:Z89"/>
    <mergeCell ref="Q90:T90"/>
    <mergeCell ref="X17:Y17"/>
    <mergeCell ref="X14:Y14"/>
    <mergeCell ref="T15:U15"/>
    <mergeCell ref="P13:Q13"/>
    <mergeCell ref="R6:S6"/>
    <mergeCell ref="U6:W6"/>
    <mergeCell ref="X6:Y6"/>
    <mergeCell ref="W90:Z90"/>
    <mergeCell ref="W88:Z88"/>
    <mergeCell ref="O7:Q7"/>
    <mergeCell ref="R7:S7"/>
    <mergeCell ref="U7:W7"/>
    <mergeCell ref="X7:Y7"/>
    <mergeCell ref="W87:Z87"/>
    <mergeCell ref="W80:Z80"/>
    <mergeCell ref="Y82:Z82"/>
    <mergeCell ref="W86:Z86"/>
    <mergeCell ref="Q87:T87"/>
    <mergeCell ref="Q86:T86"/>
    <mergeCell ref="Y72:Z72"/>
    <mergeCell ref="Q75:T75"/>
    <mergeCell ref="W52:Z52"/>
    <mergeCell ref="B5:Y5"/>
    <mergeCell ref="C6:E6"/>
    <mergeCell ref="F6:G6"/>
    <mergeCell ref="I6:K6"/>
    <mergeCell ref="L6:M6"/>
    <mergeCell ref="O6:Q6"/>
    <mergeCell ref="C7:E7"/>
    <mergeCell ref="F7:G7"/>
    <mergeCell ref="I7:K7"/>
    <mergeCell ref="I8:K8"/>
    <mergeCell ref="L8:M8"/>
    <mergeCell ref="B16:C16"/>
    <mergeCell ref="B12:Y12"/>
    <mergeCell ref="X8:Y8"/>
    <mergeCell ref="O8:Q8"/>
    <mergeCell ref="R8:S8"/>
    <mergeCell ref="B17:C17"/>
    <mergeCell ref="J22:K22"/>
    <mergeCell ref="R13:S13"/>
    <mergeCell ref="P15:Q15"/>
    <mergeCell ref="J13:K13"/>
    <mergeCell ref="J15:K15"/>
    <mergeCell ref="N16:O16"/>
    <mergeCell ref="P16:Q16"/>
    <mergeCell ref="D13:I13"/>
    <mergeCell ref="J16:K16"/>
    <mergeCell ref="L16:M16"/>
    <mergeCell ref="V21:W21"/>
    <mergeCell ref="V19:W19"/>
    <mergeCell ref="L17:M17"/>
    <mergeCell ref="N17:O17"/>
    <mergeCell ref="P17:Q17"/>
    <mergeCell ref="R17:S17"/>
    <mergeCell ref="D84:M84"/>
    <mergeCell ref="Q84:Z84"/>
    <mergeCell ref="Q85:T85"/>
    <mergeCell ref="D85:G85"/>
    <mergeCell ref="W85:Z85"/>
    <mergeCell ref="Q79:T79"/>
    <mergeCell ref="D80:G80"/>
    <mergeCell ref="Q80:T80"/>
    <mergeCell ref="Q62:T62"/>
    <mergeCell ref="Q76:T76"/>
    <mergeCell ref="Q74:Z74"/>
    <mergeCell ref="W79:Z79"/>
    <mergeCell ref="W78:Z78"/>
    <mergeCell ref="W62:Z62"/>
    <mergeCell ref="D76:G76"/>
    <mergeCell ref="D75:G75"/>
    <mergeCell ref="J62:M62"/>
    <mergeCell ref="J77:M77"/>
    <mergeCell ref="D74:M74"/>
    <mergeCell ref="D78:G78"/>
    <mergeCell ref="Q77:T77"/>
    <mergeCell ref="J75:M75"/>
    <mergeCell ref="J76:M76"/>
    <mergeCell ref="D77:G77"/>
    <mergeCell ref="BY18:BZ18"/>
    <mergeCell ref="BW17:BX17"/>
    <mergeCell ref="BY22:BZ22"/>
    <mergeCell ref="BW19:BX19"/>
    <mergeCell ref="T24:U24"/>
    <mergeCell ref="B22:C22"/>
    <mergeCell ref="BS18:BT18"/>
    <mergeCell ref="BQ22:BR22"/>
    <mergeCell ref="BQ20:BR20"/>
    <mergeCell ref="BS21:BT21"/>
    <mergeCell ref="BU21:BV21"/>
    <mergeCell ref="X24:Y24"/>
    <mergeCell ref="BQ24:BR24"/>
    <mergeCell ref="BU24:BV24"/>
    <mergeCell ref="BM21:BN21"/>
    <mergeCell ref="BS23:BT23"/>
    <mergeCell ref="BS22:BT22"/>
    <mergeCell ref="BO23:BP23"/>
    <mergeCell ref="BQ21:BR21"/>
    <mergeCell ref="BO21:BP21"/>
    <mergeCell ref="BW23:BX23"/>
    <mergeCell ref="J21:K21"/>
    <mergeCell ref="L20:M20"/>
    <mergeCell ref="N20:O20"/>
    <mergeCell ref="Q78:T78"/>
    <mergeCell ref="BW18:BX18"/>
    <mergeCell ref="BS16:BT16"/>
    <mergeCell ref="BQ16:BR16"/>
    <mergeCell ref="BU16:BV16"/>
    <mergeCell ref="BS15:BT15"/>
    <mergeCell ref="BO15:BP15"/>
    <mergeCell ref="B1:Y1"/>
    <mergeCell ref="C8:E8"/>
    <mergeCell ref="F8:G8"/>
    <mergeCell ref="L7:M7"/>
    <mergeCell ref="U8:W8"/>
    <mergeCell ref="BW22:BX22"/>
    <mergeCell ref="BW21:BX21"/>
    <mergeCell ref="BO20:BP20"/>
    <mergeCell ref="BS20:BT20"/>
    <mergeCell ref="BC13:BD13"/>
    <mergeCell ref="BU13:BV13"/>
    <mergeCell ref="BU14:BV14"/>
    <mergeCell ref="BS14:BT14"/>
    <mergeCell ref="BQ14:BR14"/>
    <mergeCell ref="BO14:BP14"/>
    <mergeCell ref="BS13:BT13"/>
    <mergeCell ref="BW13:BX13"/>
    <mergeCell ref="BW14:BX14"/>
    <mergeCell ref="BE13:BJ13"/>
    <mergeCell ref="CC13:CD13"/>
    <mergeCell ref="CC14:CD14"/>
    <mergeCell ref="BY13:BZ13"/>
    <mergeCell ref="BY14:BZ14"/>
    <mergeCell ref="CA13:CB13"/>
    <mergeCell ref="BY17:BZ17"/>
    <mergeCell ref="BW16:BX16"/>
    <mergeCell ref="BY16:BZ16"/>
    <mergeCell ref="CC17:CD17"/>
    <mergeCell ref="CA17:CB17"/>
    <mergeCell ref="BU17:BV17"/>
    <mergeCell ref="BY15:BZ15"/>
    <mergeCell ref="CA15:CB15"/>
    <mergeCell ref="BU15:BV15"/>
    <mergeCell ref="BM15:BN15"/>
    <mergeCell ref="BW15:BX15"/>
    <mergeCell ref="BM16:BN16"/>
    <mergeCell ref="BQ15:BR15"/>
    <mergeCell ref="BO16:BP16"/>
    <mergeCell ref="BQ13:BR13"/>
    <mergeCell ref="BM13:BN13"/>
    <mergeCell ref="BM14:BN14"/>
    <mergeCell ref="W39:Z39"/>
    <mergeCell ref="W38:Z38"/>
    <mergeCell ref="Y34:Z34"/>
    <mergeCell ref="Q36:Z36"/>
    <mergeCell ref="Q37:T37"/>
    <mergeCell ref="Q40:T40"/>
    <mergeCell ref="Q38:T38"/>
    <mergeCell ref="Q39:T39"/>
    <mergeCell ref="V23:W23"/>
    <mergeCell ref="V24:W24"/>
    <mergeCell ref="B27:Z27"/>
    <mergeCell ref="B32:C32"/>
    <mergeCell ref="D36:M36"/>
    <mergeCell ref="T25:U25"/>
    <mergeCell ref="P23:Q23"/>
    <mergeCell ref="N24:O24"/>
    <mergeCell ref="N25:O25"/>
    <mergeCell ref="P25:Q25"/>
    <mergeCell ref="J57:M57"/>
    <mergeCell ref="J20:K20"/>
    <mergeCell ref="W42:Z42"/>
    <mergeCell ref="W41:Z41"/>
    <mergeCell ref="L44:M44"/>
    <mergeCell ref="D46:M46"/>
    <mergeCell ref="D42:G42"/>
    <mergeCell ref="J41:M41"/>
    <mergeCell ref="D37:G37"/>
    <mergeCell ref="J40:M40"/>
    <mergeCell ref="D40:G40"/>
    <mergeCell ref="D41:G41"/>
    <mergeCell ref="L22:M22"/>
    <mergeCell ref="Y44:Z44"/>
    <mergeCell ref="Q42:T42"/>
    <mergeCell ref="R22:S22"/>
    <mergeCell ref="R23:S23"/>
    <mergeCell ref="J24:K24"/>
    <mergeCell ref="Q41:T41"/>
    <mergeCell ref="L34:M34"/>
    <mergeCell ref="L23:M23"/>
    <mergeCell ref="N23:O23"/>
    <mergeCell ref="W40:Z40"/>
    <mergeCell ref="X20:Y20"/>
    <mergeCell ref="J49:M49"/>
    <mergeCell ref="B24:C24"/>
    <mergeCell ref="B25:C25"/>
    <mergeCell ref="B23:C23"/>
    <mergeCell ref="J37:M37"/>
    <mergeCell ref="D39:G39"/>
    <mergeCell ref="J23:K23"/>
    <mergeCell ref="L24:M24"/>
    <mergeCell ref="J42:M42"/>
    <mergeCell ref="Q47:T47"/>
    <mergeCell ref="J47:M47"/>
    <mergeCell ref="L25:M25"/>
    <mergeCell ref="J25:K25"/>
    <mergeCell ref="J38:M38"/>
    <mergeCell ref="P24:Q24"/>
    <mergeCell ref="R24:S24"/>
    <mergeCell ref="CF22:CJ22"/>
    <mergeCell ref="BM25:BN25"/>
    <mergeCell ref="BU22:BV22"/>
    <mergeCell ref="BM24:BN24"/>
    <mergeCell ref="BS25:BT25"/>
    <mergeCell ref="CF23:CJ23"/>
    <mergeCell ref="BM22:BN22"/>
    <mergeCell ref="X25:Y25"/>
    <mergeCell ref="W37:Z37"/>
    <mergeCell ref="BY24:BZ24"/>
    <mergeCell ref="CA25:CB25"/>
    <mergeCell ref="BY23:BZ23"/>
    <mergeCell ref="BQ23:BR23"/>
    <mergeCell ref="BW24:BX24"/>
    <mergeCell ref="BS24:BT24"/>
    <mergeCell ref="BU23:BV23"/>
    <mergeCell ref="BY25:BZ25"/>
    <mergeCell ref="BU25:BV25"/>
    <mergeCell ref="CF19:CJ19"/>
    <mergeCell ref="CF20:CJ20"/>
    <mergeCell ref="CC22:CD22"/>
    <mergeCell ref="BW20:BX20"/>
    <mergeCell ref="CC21:CD21"/>
    <mergeCell ref="CA20:CB20"/>
    <mergeCell ref="CA21:CB21"/>
    <mergeCell ref="CF25:CJ25"/>
    <mergeCell ref="CC23:CD23"/>
    <mergeCell ref="CA22:CB22"/>
    <mergeCell ref="CC24:CD24"/>
    <mergeCell ref="CC25:CD25"/>
    <mergeCell ref="BW25:BX25"/>
    <mergeCell ref="CA24:CB24"/>
    <mergeCell ref="CA23:CB23"/>
    <mergeCell ref="BY19:BZ19"/>
    <mergeCell ref="CA19:CB19"/>
    <mergeCell ref="BY21:BZ21"/>
    <mergeCell ref="BY20:BZ20"/>
    <mergeCell ref="CF24:CJ24"/>
    <mergeCell ref="CF13:CJ13"/>
    <mergeCell ref="CF14:CJ14"/>
    <mergeCell ref="CF15:CJ15"/>
    <mergeCell ref="CF16:CJ16"/>
    <mergeCell ref="CC16:CD16"/>
    <mergeCell ref="CF21:CJ21"/>
    <mergeCell ref="CF17:CJ17"/>
    <mergeCell ref="CC20:CD20"/>
    <mergeCell ref="B19:C19"/>
    <mergeCell ref="B20:C20"/>
    <mergeCell ref="B21:C21"/>
    <mergeCell ref="CC19:CD19"/>
    <mergeCell ref="B13:C13"/>
    <mergeCell ref="B18:C18"/>
    <mergeCell ref="B15:C15"/>
    <mergeCell ref="L15:M15"/>
    <mergeCell ref="T16:U16"/>
    <mergeCell ref="CC18:CD18"/>
    <mergeCell ref="V15:W15"/>
    <mergeCell ref="B14:C14"/>
    <mergeCell ref="CF18:CJ18"/>
    <mergeCell ref="CA18:CB18"/>
    <mergeCell ref="CA16:CB16"/>
    <mergeCell ref="BU20:BV20"/>
    <mergeCell ref="J78:M78"/>
    <mergeCell ref="J39:M39"/>
    <mergeCell ref="D32:F32"/>
    <mergeCell ref="D38:G38"/>
    <mergeCell ref="D51:G51"/>
    <mergeCell ref="W75:Z75"/>
    <mergeCell ref="Q48:T48"/>
    <mergeCell ref="Q49:T49"/>
    <mergeCell ref="W77:Z77"/>
    <mergeCell ref="Q52:T52"/>
    <mergeCell ref="D59:G59"/>
    <mergeCell ref="D60:G60"/>
    <mergeCell ref="Q61:T61"/>
    <mergeCell ref="J61:M61"/>
    <mergeCell ref="D61:G61"/>
    <mergeCell ref="Q60:T60"/>
    <mergeCell ref="Q59:T59"/>
    <mergeCell ref="J59:M59"/>
    <mergeCell ref="W76:Z76"/>
    <mergeCell ref="D50:G50"/>
    <mergeCell ref="J50:M50"/>
    <mergeCell ref="W50:Z50"/>
    <mergeCell ref="W51:Z51"/>
    <mergeCell ref="W60:Z60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  <rowBreaks count="2" manualBreakCount="2">
    <brk id="26" min="1" max="25" man="1"/>
    <brk id="69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12">
    <pageSetUpPr autoPageBreaks="0"/>
  </sheetPr>
  <dimension ref="A1:AG528"/>
  <sheetViews>
    <sheetView showGridLines="0" topLeftCell="B1" zoomScale="70" zoomScaleNormal="70" zoomScaleSheetLayoutView="50" workbookViewId="0">
      <selection activeCell="B1" sqref="B1"/>
    </sheetView>
  </sheetViews>
  <sheetFormatPr defaultColWidth="9.33203125" defaultRowHeight="20.100000000000001" customHeight="1"/>
  <cols>
    <col min="1" max="1" width="2.83203125" style="8" hidden="1" customWidth="1"/>
    <col min="2" max="2" width="2.83203125" customWidth="1"/>
    <col min="3" max="3" width="18.83203125" customWidth="1"/>
    <col min="4" max="4" width="2.83203125" customWidth="1"/>
    <col min="5" max="9" width="10.83203125" customWidth="1"/>
    <col min="10" max="10" width="2.83203125" customWidth="1"/>
    <col min="11" max="11" width="12.5" customWidth="1"/>
    <col min="12" max="12" width="2.83203125" customWidth="1"/>
    <col min="13" max="13" width="10.83203125" customWidth="1"/>
    <col min="14" max="14" width="2.83203125" customWidth="1"/>
    <col min="15" max="15" width="18.83203125" customWidth="1"/>
    <col min="16" max="16" width="2.83203125" customWidth="1"/>
    <col min="17" max="21" width="10.83203125" customWidth="1"/>
    <col min="22" max="22" width="2.83203125" customWidth="1"/>
    <col min="23" max="23" width="12.5" customWidth="1"/>
    <col min="24" max="24" width="2.83203125" customWidth="1"/>
    <col min="25" max="25" width="3.83203125" style="3" customWidth="1"/>
    <col min="26" max="26" width="8.83203125" style="3" customWidth="1"/>
    <col min="27" max="27" width="34.33203125" style="3" customWidth="1"/>
    <col min="28" max="28" width="20.83203125" style="3" customWidth="1"/>
    <col min="29" max="29" width="5.1640625" style="3" customWidth="1"/>
    <col min="30" max="31" width="5.33203125" style="3" customWidth="1"/>
    <col min="32" max="33" width="30.83203125" style="3" customWidth="1"/>
    <col min="34" max="16384" width="9.33203125" style="3"/>
  </cols>
  <sheetData>
    <row r="1" spans="1:33" ht="24.75" customHeight="1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4" t="s">
        <v>15</v>
      </c>
      <c r="AA1" s="4" t="s">
        <v>16</v>
      </c>
      <c r="AB1" s="4" t="s">
        <v>17</v>
      </c>
      <c r="AC1" s="4" t="s">
        <v>18</v>
      </c>
      <c r="AD1" s="4" t="s">
        <v>19</v>
      </c>
      <c r="AE1" s="4" t="s">
        <v>20</v>
      </c>
      <c r="AF1" s="4" t="s">
        <v>21</v>
      </c>
      <c r="AG1" s="4" t="s">
        <v>22</v>
      </c>
    </row>
    <row r="2" spans="1:33" ht="24.95" customHeight="1">
      <c r="A2" s="2"/>
      <c r="B2" s="9"/>
      <c r="C2" s="10" t="s">
        <v>16</v>
      </c>
      <c r="D2" s="11"/>
      <c r="E2" s="11"/>
      <c r="F2" s="11"/>
      <c r="G2" s="11"/>
      <c r="H2" s="11"/>
      <c r="I2" s="11"/>
      <c r="J2" s="11"/>
      <c r="K2" s="12" t="s">
        <v>17</v>
      </c>
      <c r="L2" s="13"/>
      <c r="M2" s="1"/>
      <c r="N2" s="9"/>
      <c r="O2" s="10" t="s">
        <v>16</v>
      </c>
      <c r="P2" s="11"/>
      <c r="Q2" s="11"/>
      <c r="R2" s="11"/>
      <c r="S2" s="11"/>
      <c r="T2" s="11"/>
      <c r="U2" s="11"/>
      <c r="V2" s="11"/>
      <c r="W2" s="12" t="s">
        <v>17</v>
      </c>
      <c r="X2" s="13"/>
      <c r="Z2" s="5">
        <v>1</v>
      </c>
      <c r="AA2" s="6" t="str">
        <f>'12'!B1</f>
        <v>F.P.F.M. - 42ª Taça São Paulo Individual 2026</v>
      </c>
      <c r="AB2" s="6" t="str">
        <f>'12'!B3</f>
        <v>Master - 1ª Divisão</v>
      </c>
      <c r="AC2" s="7">
        <v>1</v>
      </c>
      <c r="AD2" s="7">
        <v>1</v>
      </c>
      <c r="AE2" s="7">
        <f>'12'!B37</f>
        <v>1</v>
      </c>
      <c r="AF2" s="6" t="str">
        <f>'12'!D37</f>
        <v xml:space="preserve"> BRYANT-SAVMZ </v>
      </c>
      <c r="AG2" s="6" t="str">
        <f>'12'!J37</f>
        <v xml:space="preserve"> BRAGHETTO-SAVMZ </v>
      </c>
    </row>
    <row r="3" spans="1:33" s="36" customFormat="1" ht="24.95" customHeight="1">
      <c r="A3" s="30"/>
      <c r="B3" s="31"/>
      <c r="C3" s="14" t="str">
        <f>$AA$2</f>
        <v>F.P.F.M. - 42ª Taça São Paulo Individual 2026</v>
      </c>
      <c r="D3" s="32"/>
      <c r="E3" s="32"/>
      <c r="F3" s="32"/>
      <c r="G3" s="32"/>
      <c r="H3" s="32"/>
      <c r="I3" s="32"/>
      <c r="J3" s="32"/>
      <c r="K3" s="29" t="str">
        <f>$AB$2</f>
        <v>Master - 1ª Divisão</v>
      </c>
      <c r="L3" s="33"/>
      <c r="M3" s="34"/>
      <c r="N3" s="35"/>
      <c r="O3" s="14" t="str">
        <f>$AA$3</f>
        <v>F.P.F.M. - 42ª Taça São Paulo Individual 2026</v>
      </c>
      <c r="P3" s="32"/>
      <c r="Q3" s="32"/>
      <c r="R3" s="32"/>
      <c r="S3" s="32"/>
      <c r="T3" s="32"/>
      <c r="U3" s="32"/>
      <c r="V3" s="32"/>
      <c r="W3" s="29" t="str">
        <f>$AB$3</f>
        <v>Master - 1ª Divisão</v>
      </c>
      <c r="X3" s="33"/>
      <c r="Z3" s="5">
        <v>2</v>
      </c>
      <c r="AA3" s="6" t="str">
        <f t="shared" ref="AA3:AB7" si="0">AA2</f>
        <v>F.P.F.M. - 42ª Taça São Paulo Individual 2026</v>
      </c>
      <c r="AB3" s="6" t="str">
        <f t="shared" si="0"/>
        <v>Master - 1ª Divisão</v>
      </c>
      <c r="AC3" s="7">
        <v>1</v>
      </c>
      <c r="AD3" s="7">
        <v>1</v>
      </c>
      <c r="AE3" s="7">
        <f>'12'!B38</f>
        <v>2</v>
      </c>
      <c r="AF3" s="6" t="str">
        <f>'12'!D38</f>
        <v xml:space="preserve"> EDU BOLA-SEP </v>
      </c>
      <c r="AG3" s="6" t="str">
        <f>'12'!J38</f>
        <v xml:space="preserve"> ERISMAR-SAVMZ </v>
      </c>
    </row>
    <row r="4" spans="1:33" ht="24.95" customHeight="1">
      <c r="A4" s="2"/>
      <c r="B4" s="15"/>
      <c r="C4" s="16"/>
      <c r="D4" s="16"/>
      <c r="E4" s="17"/>
      <c r="F4" s="17"/>
      <c r="G4" s="17"/>
      <c r="H4" s="17"/>
      <c r="I4" s="17"/>
      <c r="J4" s="1"/>
      <c r="K4" s="1"/>
      <c r="L4" s="18"/>
      <c r="M4" s="1"/>
      <c r="N4" s="15"/>
      <c r="O4" s="16"/>
      <c r="P4" s="16"/>
      <c r="Q4" s="17"/>
      <c r="R4" s="17"/>
      <c r="S4" s="17"/>
      <c r="T4" s="17"/>
      <c r="U4" s="17"/>
      <c r="V4" s="1"/>
      <c r="W4" s="1"/>
      <c r="X4" s="18"/>
      <c r="Z4" s="5">
        <v>3</v>
      </c>
      <c r="AA4" s="6" t="str">
        <f t="shared" si="0"/>
        <v>F.P.F.M. - 42ª Taça São Paulo Individual 2026</v>
      </c>
      <c r="AB4" s="6" t="str">
        <f t="shared" si="0"/>
        <v>Master - 1ª Divisão</v>
      </c>
      <c r="AC4" s="7">
        <v>1</v>
      </c>
      <c r="AD4" s="7">
        <v>1</v>
      </c>
      <c r="AE4" s="7">
        <f>'12'!B39</f>
        <v>3</v>
      </c>
      <c r="AF4" s="6" t="str">
        <f>'12'!D39</f>
        <v xml:space="preserve"> SAMMARTINO-SEP </v>
      </c>
      <c r="AG4" s="6" t="str">
        <f>'12'!J39</f>
        <v xml:space="preserve"> DEMA-SEP </v>
      </c>
    </row>
    <row r="5" spans="1:33" ht="24.95" customHeight="1">
      <c r="A5" s="2">
        <v>1</v>
      </c>
      <c r="B5" s="15"/>
      <c r="C5" s="19" t="s">
        <v>23</v>
      </c>
      <c r="D5" s="16"/>
      <c r="E5" s="180" t="str">
        <f>$AF$2</f>
        <v xml:space="preserve"> BRYANT-SAVMZ </v>
      </c>
      <c r="F5" s="181"/>
      <c r="G5" s="181"/>
      <c r="H5" s="181"/>
      <c r="I5" s="182"/>
      <c r="J5" s="1"/>
      <c r="K5" s="1"/>
      <c r="L5" s="18"/>
      <c r="M5" s="1"/>
      <c r="N5" s="15"/>
      <c r="O5" s="19" t="s">
        <v>23</v>
      </c>
      <c r="P5" s="16"/>
      <c r="Q5" s="180" t="str">
        <f>$AF$3</f>
        <v xml:space="preserve"> EDU BOLA-SEP </v>
      </c>
      <c r="R5" s="181"/>
      <c r="S5" s="181"/>
      <c r="T5" s="181"/>
      <c r="U5" s="182"/>
      <c r="V5" s="1"/>
      <c r="W5" s="1"/>
      <c r="X5" s="18"/>
      <c r="Z5" s="5">
        <v>4</v>
      </c>
      <c r="AA5" s="6" t="str">
        <f t="shared" si="0"/>
        <v>F.P.F.M. - 42ª Taça São Paulo Individual 2026</v>
      </c>
      <c r="AB5" s="6" t="str">
        <f t="shared" si="0"/>
        <v>Master - 1ª Divisão</v>
      </c>
      <c r="AC5" s="7">
        <v>1</v>
      </c>
      <c r="AD5" s="7">
        <v>1</v>
      </c>
      <c r="AE5" s="7">
        <f>'12'!B40</f>
        <v>4</v>
      </c>
      <c r="AF5" s="6" t="str">
        <f>'12'!D40</f>
        <v xml:space="preserve"> CASTILHO FILHO-CEPE </v>
      </c>
      <c r="AG5" s="6" t="str">
        <f>'12'!J40</f>
        <v xml:space="preserve"> BASILIO-CEP </v>
      </c>
    </row>
    <row r="6" spans="1:33" ht="24.95" customHeight="1">
      <c r="A6" s="2">
        <v>1</v>
      </c>
      <c r="B6" s="15"/>
      <c r="C6" s="190">
        <f>$AC$2</f>
        <v>1</v>
      </c>
      <c r="D6" s="20"/>
      <c r="E6" s="183"/>
      <c r="F6" s="184"/>
      <c r="G6" s="184"/>
      <c r="H6" s="184"/>
      <c r="I6" s="185"/>
      <c r="J6" s="1"/>
      <c r="K6" s="186"/>
      <c r="L6" s="18"/>
      <c r="M6" s="1"/>
      <c r="N6" s="15"/>
      <c r="O6" s="178">
        <f>$AC$3</f>
        <v>1</v>
      </c>
      <c r="P6" s="20"/>
      <c r="Q6" s="183"/>
      <c r="R6" s="184"/>
      <c r="S6" s="184"/>
      <c r="T6" s="184"/>
      <c r="U6" s="185"/>
      <c r="V6" s="1"/>
      <c r="W6" s="186"/>
      <c r="X6" s="18"/>
      <c r="Z6" s="5">
        <v>5</v>
      </c>
      <c r="AA6" s="6" t="str">
        <f t="shared" si="0"/>
        <v>F.P.F.M. - 42ª Taça São Paulo Individual 2026</v>
      </c>
      <c r="AB6" s="6" t="str">
        <f t="shared" si="0"/>
        <v>Master - 1ª Divisão</v>
      </c>
      <c r="AC6" s="7">
        <v>1</v>
      </c>
      <c r="AD6" s="7">
        <v>1</v>
      </c>
      <c r="AE6" s="7">
        <f>'12'!B41</f>
        <v>5</v>
      </c>
      <c r="AF6" s="6" t="str">
        <f>'12'!D41</f>
        <v xml:space="preserve"> MARCELINHO-SCCP </v>
      </c>
      <c r="AG6" s="6" t="str">
        <f>'12'!J41</f>
        <v xml:space="preserve"> WAGNER LUIZ-SCCP </v>
      </c>
    </row>
    <row r="7" spans="1:33" ht="24.95" customHeight="1">
      <c r="A7" s="2"/>
      <c r="B7" s="15"/>
      <c r="C7" s="191"/>
      <c r="D7" s="20"/>
      <c r="E7" s="21"/>
      <c r="F7" s="21"/>
      <c r="G7" s="21"/>
      <c r="H7" s="21"/>
      <c r="I7" s="21"/>
      <c r="J7" s="1"/>
      <c r="K7" s="187"/>
      <c r="L7" s="18"/>
      <c r="M7" s="1"/>
      <c r="N7" s="15"/>
      <c r="O7" s="179"/>
      <c r="P7" s="20"/>
      <c r="Q7" s="21"/>
      <c r="R7" s="21"/>
      <c r="S7" s="21"/>
      <c r="T7" s="21"/>
      <c r="U7" s="21"/>
      <c r="V7" s="1"/>
      <c r="W7" s="187"/>
      <c r="X7" s="18"/>
      <c r="Z7" s="5">
        <v>6</v>
      </c>
      <c r="AA7" s="6" t="str">
        <f t="shared" si="0"/>
        <v>F.P.F.M. - 42ª Taça São Paulo Individual 2026</v>
      </c>
      <c r="AB7" s="6" t="str">
        <f t="shared" si="0"/>
        <v>Master - 1ª Divisão</v>
      </c>
      <c r="AC7" s="7">
        <v>1</v>
      </c>
      <c r="AD7" s="7">
        <v>1</v>
      </c>
      <c r="AE7" s="7">
        <f>'12'!B42</f>
        <v>6</v>
      </c>
      <c r="AF7" s="6" t="str">
        <f>'12'!D42</f>
        <v xml:space="preserve"> BERGAMINI-CFC </v>
      </c>
      <c r="AG7" s="6" t="str">
        <f>'12'!J42</f>
        <v xml:space="preserve"> CHARLEAUX-SFC </v>
      </c>
    </row>
    <row r="8" spans="1:33" ht="24.95" customHeight="1">
      <c r="A8" s="2"/>
      <c r="B8" s="15"/>
      <c r="C8" s="1"/>
      <c r="D8" s="20"/>
      <c r="E8" s="21"/>
      <c r="F8" s="21"/>
      <c r="G8" s="21"/>
      <c r="H8" s="21"/>
      <c r="I8" s="21"/>
      <c r="J8" s="1"/>
      <c r="K8" s="188"/>
      <c r="L8" s="18"/>
      <c r="M8" s="1"/>
      <c r="N8" s="15"/>
      <c r="O8" s="1"/>
      <c r="P8" s="20"/>
      <c r="Q8" s="21"/>
      <c r="R8" s="21"/>
      <c r="S8" s="21"/>
      <c r="T8" s="21"/>
      <c r="U8" s="21"/>
      <c r="V8" s="1"/>
      <c r="W8" s="188"/>
      <c r="X8" s="18"/>
      <c r="Z8" s="5">
        <v>7</v>
      </c>
      <c r="AA8" s="6" t="str">
        <f t="shared" ref="AA8:AA39" si="1">AA7</f>
        <v>F.P.F.M. - 42ª Taça São Paulo Individual 2026</v>
      </c>
      <c r="AB8" s="6" t="str">
        <f t="shared" ref="AB8:AB39" si="2">AB7</f>
        <v>Master - 1ª Divisão</v>
      </c>
      <c r="AC8" s="7">
        <v>1</v>
      </c>
      <c r="AD8" s="7">
        <f t="shared" ref="AD8:AD39" si="3">AD2+1</f>
        <v>2</v>
      </c>
      <c r="AE8" s="7">
        <f>'12'!O37</f>
        <v>3</v>
      </c>
      <c r="AF8" s="6" t="str">
        <f>'12'!Q37</f>
        <v xml:space="preserve"> BRYANT-SAVMZ </v>
      </c>
      <c r="AG8" s="6" t="str">
        <f>'12'!W37</f>
        <v xml:space="preserve"> ERISMAR-SAVMZ </v>
      </c>
    </row>
    <row r="9" spans="1:33" ht="24.95" customHeight="1">
      <c r="A9" s="2"/>
      <c r="B9" s="15"/>
      <c r="C9" s="19" t="s">
        <v>24</v>
      </c>
      <c r="D9" s="20"/>
      <c r="E9" s="21"/>
      <c r="F9" s="21"/>
      <c r="G9" s="21"/>
      <c r="H9" s="21"/>
      <c r="I9" s="21"/>
      <c r="J9" s="1"/>
      <c r="K9" s="1"/>
      <c r="L9" s="18"/>
      <c r="M9" s="1"/>
      <c r="N9" s="15"/>
      <c r="O9" s="19" t="s">
        <v>24</v>
      </c>
      <c r="P9" s="20"/>
      <c r="Q9" s="21"/>
      <c r="R9" s="21"/>
      <c r="S9" s="21"/>
      <c r="T9" s="21"/>
      <c r="U9" s="21"/>
      <c r="V9" s="1"/>
      <c r="W9" s="1"/>
      <c r="X9" s="18"/>
      <c r="Z9" s="5">
        <v>8</v>
      </c>
      <c r="AA9" s="6" t="str">
        <f t="shared" si="1"/>
        <v>F.P.F.M. - 42ª Taça São Paulo Individual 2026</v>
      </c>
      <c r="AB9" s="6" t="str">
        <f t="shared" si="2"/>
        <v>Master - 1ª Divisão</v>
      </c>
      <c r="AC9" s="7">
        <v>1</v>
      </c>
      <c r="AD9" s="7">
        <f t="shared" si="3"/>
        <v>2</v>
      </c>
      <c r="AE9" s="7">
        <f>'12'!O38</f>
        <v>4</v>
      </c>
      <c r="AF9" s="6" t="str">
        <f>'12'!Q38</f>
        <v xml:space="preserve"> BRAGHETTO-SAVMZ </v>
      </c>
      <c r="AG9" s="6" t="str">
        <f>'12'!W38</f>
        <v xml:space="preserve"> DEMA-SEP </v>
      </c>
    </row>
    <row r="10" spans="1:33" ht="24.95" customHeight="1">
      <c r="A10" s="2"/>
      <c r="B10" s="22"/>
      <c r="C10" s="178">
        <f>$AD$2</f>
        <v>1</v>
      </c>
      <c r="D10" s="1"/>
      <c r="E10" s="1"/>
      <c r="F10" s="1"/>
      <c r="G10" s="1"/>
      <c r="H10" s="1"/>
      <c r="I10" s="1"/>
      <c r="J10" s="1"/>
      <c r="K10" s="1"/>
      <c r="L10" s="18"/>
      <c r="M10" s="1"/>
      <c r="N10" s="22"/>
      <c r="O10" s="178">
        <f>$AD$3</f>
        <v>1</v>
      </c>
      <c r="P10" s="1"/>
      <c r="Q10" s="1"/>
      <c r="R10" s="1"/>
      <c r="S10" s="1"/>
      <c r="T10" s="1"/>
      <c r="U10" s="1"/>
      <c r="V10" s="1"/>
      <c r="W10" s="1"/>
      <c r="X10" s="18"/>
      <c r="Z10" s="5">
        <v>9</v>
      </c>
      <c r="AA10" s="6" t="str">
        <f t="shared" si="1"/>
        <v>F.P.F.M. - 42ª Taça São Paulo Individual 2026</v>
      </c>
      <c r="AB10" s="6" t="str">
        <f t="shared" si="2"/>
        <v>Master - 1ª Divisão</v>
      </c>
      <c r="AC10" s="7">
        <v>1</v>
      </c>
      <c r="AD10" s="7">
        <f t="shared" si="3"/>
        <v>2</v>
      </c>
      <c r="AE10" s="7">
        <f>'12'!O39</f>
        <v>5</v>
      </c>
      <c r="AF10" s="6" t="str">
        <f>'12'!Q39</f>
        <v xml:space="preserve"> EDU BOLA-SEP </v>
      </c>
      <c r="AG10" s="6" t="str">
        <f>'12'!W39</f>
        <v xml:space="preserve"> SAMMARTINO-SEP </v>
      </c>
    </row>
    <row r="11" spans="1:33" ht="24.95" customHeight="1">
      <c r="A11" s="2">
        <v>1</v>
      </c>
      <c r="B11" s="22"/>
      <c r="C11" s="189"/>
      <c r="D11" s="1"/>
      <c r="E11" s="180" t="str">
        <f>$AG$2</f>
        <v xml:space="preserve"> BRAGHETTO-SAVMZ </v>
      </c>
      <c r="F11" s="181"/>
      <c r="G11" s="181"/>
      <c r="H11" s="181"/>
      <c r="I11" s="182"/>
      <c r="J11" s="1"/>
      <c r="K11" s="1"/>
      <c r="L11" s="18"/>
      <c r="M11" s="1"/>
      <c r="N11" s="22"/>
      <c r="O11" s="179"/>
      <c r="P11" s="1"/>
      <c r="Q11" s="180" t="str">
        <f>$AG$3</f>
        <v xml:space="preserve"> ERISMAR-SAVMZ </v>
      </c>
      <c r="R11" s="181"/>
      <c r="S11" s="181"/>
      <c r="T11" s="181"/>
      <c r="U11" s="182"/>
      <c r="V11" s="1"/>
      <c r="W11" s="1"/>
      <c r="X11" s="18"/>
      <c r="Z11" s="5">
        <v>10</v>
      </c>
      <c r="AA11" s="6" t="str">
        <f t="shared" si="1"/>
        <v>F.P.F.M. - 42ª Taça São Paulo Individual 2026</v>
      </c>
      <c r="AB11" s="6" t="str">
        <f t="shared" si="2"/>
        <v>Master - 1ª Divisão</v>
      </c>
      <c r="AC11" s="7">
        <v>1</v>
      </c>
      <c r="AD11" s="7">
        <f t="shared" si="3"/>
        <v>2</v>
      </c>
      <c r="AE11" s="7">
        <f>'12'!O40</f>
        <v>6</v>
      </c>
      <c r="AF11" s="6" t="str">
        <f>'12'!Q40</f>
        <v xml:space="preserve"> CASTILHO FILHO-CEPE </v>
      </c>
      <c r="AG11" s="6" t="str">
        <f>'12'!W40</f>
        <v xml:space="preserve"> WAGNER LUIZ-SCCP </v>
      </c>
    </row>
    <row r="12" spans="1:33" ht="24.95" customHeight="1">
      <c r="A12" s="2">
        <v>1</v>
      </c>
      <c r="B12" s="22"/>
      <c r="C12" s="1"/>
      <c r="D12" s="1"/>
      <c r="E12" s="183"/>
      <c r="F12" s="184"/>
      <c r="G12" s="184"/>
      <c r="H12" s="184"/>
      <c r="I12" s="185"/>
      <c r="J12" s="1"/>
      <c r="K12" s="186"/>
      <c r="L12" s="18"/>
      <c r="M12" s="1"/>
      <c r="N12" s="22"/>
      <c r="O12" s="1"/>
      <c r="P12" s="1"/>
      <c r="Q12" s="183"/>
      <c r="R12" s="184"/>
      <c r="S12" s="184"/>
      <c r="T12" s="184"/>
      <c r="U12" s="185"/>
      <c r="V12" s="1"/>
      <c r="W12" s="186"/>
      <c r="X12" s="18"/>
      <c r="Z12" s="5">
        <v>11</v>
      </c>
      <c r="AA12" s="6" t="str">
        <f t="shared" si="1"/>
        <v>F.P.F.M. - 42ª Taça São Paulo Individual 2026</v>
      </c>
      <c r="AB12" s="6" t="str">
        <f t="shared" si="2"/>
        <v>Master - 1ª Divisão</v>
      </c>
      <c r="AC12" s="7">
        <v>1</v>
      </c>
      <c r="AD12" s="7">
        <f t="shared" si="3"/>
        <v>2</v>
      </c>
      <c r="AE12" s="7">
        <f>'12'!O41</f>
        <v>1</v>
      </c>
      <c r="AF12" s="6" t="str">
        <f>'12'!Q41</f>
        <v xml:space="preserve"> BASILIO-CEP </v>
      </c>
      <c r="AG12" s="6" t="str">
        <f>'12'!W41</f>
        <v xml:space="preserve"> CHARLEAUX-SFC </v>
      </c>
    </row>
    <row r="13" spans="1:33" ht="24.95" customHeight="1">
      <c r="A13" s="2"/>
      <c r="B13" s="22"/>
      <c r="C13" s="19" t="s">
        <v>20</v>
      </c>
      <c r="D13" s="1"/>
      <c r="E13" s="21"/>
      <c r="F13" s="21"/>
      <c r="G13" s="21"/>
      <c r="H13" s="21"/>
      <c r="I13" s="21"/>
      <c r="J13" s="1"/>
      <c r="K13" s="187"/>
      <c r="L13" s="18"/>
      <c r="M13" s="1"/>
      <c r="N13" s="22"/>
      <c r="O13" s="19" t="s">
        <v>20</v>
      </c>
      <c r="P13" s="1"/>
      <c r="Q13" s="21"/>
      <c r="R13" s="21"/>
      <c r="S13" s="21"/>
      <c r="T13" s="21"/>
      <c r="U13" s="21"/>
      <c r="V13" s="1"/>
      <c r="W13" s="187"/>
      <c r="X13" s="18"/>
      <c r="Z13" s="5">
        <v>12</v>
      </c>
      <c r="AA13" s="6" t="str">
        <f t="shared" si="1"/>
        <v>F.P.F.M. - 42ª Taça São Paulo Individual 2026</v>
      </c>
      <c r="AB13" s="6" t="str">
        <f t="shared" si="2"/>
        <v>Master - 1ª Divisão</v>
      </c>
      <c r="AC13" s="7">
        <v>1</v>
      </c>
      <c r="AD13" s="7">
        <f t="shared" si="3"/>
        <v>2</v>
      </c>
      <c r="AE13" s="7">
        <f>'12'!O42</f>
        <v>2</v>
      </c>
      <c r="AF13" s="6" t="str">
        <f>'12'!Q42</f>
        <v xml:space="preserve"> MARCELINHO-SCCP </v>
      </c>
      <c r="AG13" s="6" t="str">
        <f>'12'!W42</f>
        <v xml:space="preserve"> BERGAMINI-CFC </v>
      </c>
    </row>
    <row r="14" spans="1:33" ht="24.95" customHeight="1">
      <c r="A14" s="2"/>
      <c r="B14" s="22"/>
      <c r="C14" s="178">
        <f>$AE$2</f>
        <v>1</v>
      </c>
      <c r="D14" s="1"/>
      <c r="E14" s="21"/>
      <c r="F14" s="21"/>
      <c r="G14" s="21"/>
      <c r="H14" s="21"/>
      <c r="I14" s="21"/>
      <c r="J14" s="1"/>
      <c r="K14" s="188"/>
      <c r="L14" s="18"/>
      <c r="M14" s="1"/>
      <c r="N14" s="22"/>
      <c r="O14" s="178">
        <f>$AE$3</f>
        <v>2</v>
      </c>
      <c r="P14" s="1"/>
      <c r="Q14" s="21"/>
      <c r="R14" s="21"/>
      <c r="S14" s="21"/>
      <c r="T14" s="21"/>
      <c r="U14" s="21"/>
      <c r="V14" s="1"/>
      <c r="W14" s="188"/>
      <c r="X14" s="18"/>
      <c r="Z14" s="5">
        <v>13</v>
      </c>
      <c r="AA14" s="6" t="str">
        <f t="shared" si="1"/>
        <v>F.P.F.M. - 42ª Taça São Paulo Individual 2026</v>
      </c>
      <c r="AB14" s="6" t="str">
        <f t="shared" si="2"/>
        <v>Master - 1ª Divisão</v>
      </c>
      <c r="AC14" s="7">
        <v>1</v>
      </c>
      <c r="AD14" s="7">
        <f t="shared" si="3"/>
        <v>3</v>
      </c>
      <c r="AE14" s="7">
        <f>'12'!B47</f>
        <v>2</v>
      </c>
      <c r="AF14" s="6" t="str">
        <f>'12'!D47</f>
        <v xml:space="preserve"> BRYANT-SAVMZ </v>
      </c>
      <c r="AG14" s="6" t="str">
        <f>'12'!J47</f>
        <v xml:space="preserve"> DEMA-SEP </v>
      </c>
    </row>
    <row r="15" spans="1:33" ht="24.95" customHeight="1">
      <c r="A15" s="2"/>
      <c r="B15" s="22"/>
      <c r="C15" s="179"/>
      <c r="D15" s="1"/>
      <c r="E15" s="21"/>
      <c r="F15" s="21"/>
      <c r="G15" s="21"/>
      <c r="H15" s="21"/>
      <c r="I15" s="21"/>
      <c r="J15" s="1"/>
      <c r="K15" s="1"/>
      <c r="L15" s="18"/>
      <c r="M15" s="1"/>
      <c r="N15" s="22"/>
      <c r="O15" s="179"/>
      <c r="P15" s="1"/>
      <c r="Q15" s="21"/>
      <c r="R15" s="21"/>
      <c r="S15" s="21"/>
      <c r="T15" s="21"/>
      <c r="U15" s="21"/>
      <c r="V15" s="1"/>
      <c r="W15" s="1"/>
      <c r="X15" s="18"/>
      <c r="Z15" s="5">
        <v>14</v>
      </c>
      <c r="AA15" s="6" t="str">
        <f t="shared" si="1"/>
        <v>F.P.F.M. - 42ª Taça São Paulo Individual 2026</v>
      </c>
      <c r="AB15" s="6" t="str">
        <f t="shared" si="2"/>
        <v>Master - 1ª Divisão</v>
      </c>
      <c r="AC15" s="7">
        <v>1</v>
      </c>
      <c r="AD15" s="7">
        <f t="shared" si="3"/>
        <v>3</v>
      </c>
      <c r="AE15" s="7">
        <f>'12'!B48</f>
        <v>4</v>
      </c>
      <c r="AF15" s="6" t="str">
        <f>'12'!D48</f>
        <v xml:space="preserve"> ERISMAR-SAVMZ </v>
      </c>
      <c r="AG15" s="6" t="str">
        <f>'12'!J48</f>
        <v xml:space="preserve"> SAMMARTINO-SEP </v>
      </c>
    </row>
    <row r="16" spans="1:33" ht="24.95" customHeight="1">
      <c r="A16" s="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5"/>
      <c r="Z16" s="5">
        <v>15</v>
      </c>
      <c r="AA16" s="6" t="str">
        <f t="shared" si="1"/>
        <v>F.P.F.M. - 42ª Taça São Paulo Individual 2026</v>
      </c>
      <c r="AB16" s="6" t="str">
        <f t="shared" si="2"/>
        <v>Master - 1ª Divisão</v>
      </c>
      <c r="AC16" s="7">
        <v>1</v>
      </c>
      <c r="AD16" s="7">
        <f t="shared" si="3"/>
        <v>3</v>
      </c>
      <c r="AE16" s="7">
        <f>'12'!B49</f>
        <v>6</v>
      </c>
      <c r="AF16" s="6" t="str">
        <f>'12'!D49</f>
        <v xml:space="preserve"> BRAGHETTO-SAVMZ </v>
      </c>
      <c r="AG16" s="6" t="str">
        <f>'12'!J49</f>
        <v xml:space="preserve"> EDU BOLA-SEP </v>
      </c>
    </row>
    <row r="17" spans="1:33" ht="24.95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Z17" s="5">
        <v>16</v>
      </c>
      <c r="AA17" s="6" t="str">
        <f t="shared" si="1"/>
        <v>F.P.F.M. - 42ª Taça São Paulo Individual 2026</v>
      </c>
      <c r="AB17" s="6" t="str">
        <f t="shared" si="2"/>
        <v>Master - 1ª Divisão</v>
      </c>
      <c r="AC17" s="7">
        <v>1</v>
      </c>
      <c r="AD17" s="7">
        <f t="shared" si="3"/>
        <v>3</v>
      </c>
      <c r="AE17" s="7">
        <f>'12'!B50</f>
        <v>5</v>
      </c>
      <c r="AF17" s="6" t="str">
        <f>'12'!D50</f>
        <v xml:space="preserve"> CASTILHO FILHO-CEPE </v>
      </c>
      <c r="AG17" s="6" t="str">
        <f>'12'!J50</f>
        <v xml:space="preserve"> CHARLEAUX-SFC </v>
      </c>
    </row>
    <row r="18" spans="1:33" ht="24.95" customHeight="1">
      <c r="A18" s="2"/>
      <c r="B18" s="9"/>
      <c r="C18" s="10" t="s">
        <v>16</v>
      </c>
      <c r="D18" s="11"/>
      <c r="E18" s="11"/>
      <c r="F18" s="11"/>
      <c r="G18" s="11"/>
      <c r="H18" s="11"/>
      <c r="I18" s="11"/>
      <c r="J18" s="11"/>
      <c r="K18" s="12" t="s">
        <v>17</v>
      </c>
      <c r="L18" s="13"/>
      <c r="M18" s="1"/>
      <c r="N18" s="9"/>
      <c r="O18" s="10" t="s">
        <v>16</v>
      </c>
      <c r="P18" s="11"/>
      <c r="Q18" s="11"/>
      <c r="R18" s="11"/>
      <c r="S18" s="11"/>
      <c r="T18" s="11"/>
      <c r="U18" s="11"/>
      <c r="V18" s="11"/>
      <c r="W18" s="12" t="s">
        <v>17</v>
      </c>
      <c r="X18" s="13"/>
      <c r="Z18" s="5">
        <v>17</v>
      </c>
      <c r="AA18" s="6" t="str">
        <f t="shared" si="1"/>
        <v>F.P.F.M. - 42ª Taça São Paulo Individual 2026</v>
      </c>
      <c r="AB18" s="6" t="str">
        <f t="shared" si="2"/>
        <v>Master - 1ª Divisão</v>
      </c>
      <c r="AC18" s="7">
        <v>1</v>
      </c>
      <c r="AD18" s="7">
        <f t="shared" si="3"/>
        <v>3</v>
      </c>
      <c r="AE18" s="7">
        <f>'12'!B51</f>
        <v>1</v>
      </c>
      <c r="AF18" s="6" t="str">
        <f>'12'!D51</f>
        <v xml:space="preserve"> WAGNER LUIZ-SCCP </v>
      </c>
      <c r="AG18" s="6" t="str">
        <f>'12'!J51</f>
        <v xml:space="preserve"> BERGAMINI-CFC </v>
      </c>
    </row>
    <row r="19" spans="1:33" s="36" customFormat="1" ht="24.95" customHeight="1">
      <c r="A19" s="30"/>
      <c r="B19" s="35"/>
      <c r="C19" s="14" t="str">
        <f>$AA$4</f>
        <v>F.P.F.M. - 42ª Taça São Paulo Individual 2026</v>
      </c>
      <c r="D19" s="32"/>
      <c r="E19" s="32"/>
      <c r="F19" s="32"/>
      <c r="G19" s="32"/>
      <c r="H19" s="32"/>
      <c r="I19" s="32"/>
      <c r="J19" s="32"/>
      <c r="K19" s="29" t="str">
        <f>$AB$4</f>
        <v>Master - 1ª Divisão</v>
      </c>
      <c r="L19" s="33"/>
      <c r="M19" s="34"/>
      <c r="N19" s="35"/>
      <c r="O19" s="14" t="str">
        <f>$AA$5</f>
        <v>F.P.F.M. - 42ª Taça São Paulo Individual 2026</v>
      </c>
      <c r="P19" s="32"/>
      <c r="Q19" s="32"/>
      <c r="R19" s="32"/>
      <c r="S19" s="32"/>
      <c r="T19" s="32"/>
      <c r="U19" s="32"/>
      <c r="V19" s="32"/>
      <c r="W19" s="29" t="str">
        <f>$AB$5</f>
        <v>Master - 1ª Divisão</v>
      </c>
      <c r="X19" s="33"/>
      <c r="Z19" s="37">
        <v>18</v>
      </c>
      <c r="AA19" s="38" t="str">
        <f t="shared" si="1"/>
        <v>F.P.F.M. - 42ª Taça São Paulo Individual 2026</v>
      </c>
      <c r="AB19" s="38" t="str">
        <f t="shared" si="2"/>
        <v>Master - 1ª Divisão</v>
      </c>
      <c r="AC19" s="39">
        <v>1</v>
      </c>
      <c r="AD19" s="39">
        <f t="shared" si="3"/>
        <v>3</v>
      </c>
      <c r="AE19" s="39">
        <f>'12'!B52</f>
        <v>3</v>
      </c>
      <c r="AF19" s="38" t="str">
        <f>'12'!D52</f>
        <v xml:space="preserve"> BASILIO-CEP </v>
      </c>
      <c r="AG19" s="38" t="str">
        <f>'12'!J52</f>
        <v xml:space="preserve"> MARCELINHO-SCCP </v>
      </c>
    </row>
    <row r="20" spans="1:33" ht="24.95" customHeight="1">
      <c r="A20" s="2"/>
      <c r="B20" s="15"/>
      <c r="C20" s="16"/>
      <c r="D20" s="16"/>
      <c r="E20" s="17"/>
      <c r="F20" s="17"/>
      <c r="G20" s="17"/>
      <c r="H20" s="17"/>
      <c r="I20" s="17"/>
      <c r="J20" s="1"/>
      <c r="K20" s="1"/>
      <c r="L20" s="18"/>
      <c r="M20" s="1"/>
      <c r="N20" s="15"/>
      <c r="O20" s="16"/>
      <c r="P20" s="16"/>
      <c r="Q20" s="17"/>
      <c r="R20" s="17"/>
      <c r="S20" s="17"/>
      <c r="T20" s="17"/>
      <c r="U20" s="17"/>
      <c r="V20" s="1"/>
      <c r="W20" s="1"/>
      <c r="X20" s="18"/>
      <c r="Z20" s="5">
        <v>19</v>
      </c>
      <c r="AA20" s="6" t="str">
        <f t="shared" si="1"/>
        <v>F.P.F.M. - 42ª Taça São Paulo Individual 2026</v>
      </c>
      <c r="AB20" s="6" t="str">
        <f t="shared" si="2"/>
        <v>Master - 1ª Divisão</v>
      </c>
      <c r="AC20" s="7">
        <v>1</v>
      </c>
      <c r="AD20" s="7">
        <f t="shared" si="3"/>
        <v>4</v>
      </c>
      <c r="AE20" s="7">
        <f>'12'!O47</f>
        <v>6</v>
      </c>
      <c r="AF20" s="6" t="str">
        <f>'12'!Q47</f>
        <v xml:space="preserve"> BRYANT-SAVMZ </v>
      </c>
      <c r="AG20" s="6" t="str">
        <f>'12'!W47</f>
        <v xml:space="preserve"> SAMMARTINO-SEP </v>
      </c>
    </row>
    <row r="21" spans="1:33" ht="24.95" customHeight="1">
      <c r="A21" s="2">
        <v>1</v>
      </c>
      <c r="B21" s="15"/>
      <c r="C21" s="19" t="s">
        <v>23</v>
      </c>
      <c r="D21" s="16"/>
      <c r="E21" s="180" t="str">
        <f>$AF$4</f>
        <v xml:space="preserve"> SAMMARTINO-SEP </v>
      </c>
      <c r="F21" s="181"/>
      <c r="G21" s="181"/>
      <c r="H21" s="181"/>
      <c r="I21" s="182"/>
      <c r="J21" s="1"/>
      <c r="K21" s="1"/>
      <c r="L21" s="18"/>
      <c r="M21" s="1"/>
      <c r="N21" s="15"/>
      <c r="O21" s="19" t="s">
        <v>23</v>
      </c>
      <c r="P21" s="16"/>
      <c r="Q21" s="180" t="str">
        <f>$AF$5</f>
        <v xml:space="preserve"> CASTILHO FILHO-CEPE </v>
      </c>
      <c r="R21" s="181"/>
      <c r="S21" s="181"/>
      <c r="T21" s="181"/>
      <c r="U21" s="182"/>
      <c r="V21" s="1"/>
      <c r="W21" s="1"/>
      <c r="X21" s="18"/>
      <c r="Z21" s="5">
        <v>20</v>
      </c>
      <c r="AA21" s="6" t="str">
        <f t="shared" si="1"/>
        <v>F.P.F.M. - 42ª Taça São Paulo Individual 2026</v>
      </c>
      <c r="AB21" s="6" t="str">
        <f t="shared" si="2"/>
        <v>Master - 1ª Divisão</v>
      </c>
      <c r="AC21" s="7">
        <v>1</v>
      </c>
      <c r="AD21" s="7">
        <f t="shared" si="3"/>
        <v>4</v>
      </c>
      <c r="AE21" s="7">
        <f>'12'!O48</f>
        <v>1</v>
      </c>
      <c r="AF21" s="6" t="str">
        <f>'12'!Q48</f>
        <v xml:space="preserve"> DEMA-SEP </v>
      </c>
      <c r="AG21" s="6" t="str">
        <f>'12'!W48</f>
        <v xml:space="preserve"> EDU BOLA-SEP </v>
      </c>
    </row>
    <row r="22" spans="1:33" ht="24.95" customHeight="1">
      <c r="A22" s="2">
        <v>1</v>
      </c>
      <c r="B22" s="15"/>
      <c r="C22" s="178">
        <f>$AC$4</f>
        <v>1</v>
      </c>
      <c r="D22" s="20"/>
      <c r="E22" s="183"/>
      <c r="F22" s="184"/>
      <c r="G22" s="184"/>
      <c r="H22" s="184"/>
      <c r="I22" s="185"/>
      <c r="J22" s="1"/>
      <c r="K22" s="186"/>
      <c r="L22" s="18"/>
      <c r="M22" s="1"/>
      <c r="N22" s="15"/>
      <c r="O22" s="178">
        <f>$AC$5</f>
        <v>1</v>
      </c>
      <c r="P22" s="20"/>
      <c r="Q22" s="183"/>
      <c r="R22" s="184"/>
      <c r="S22" s="184"/>
      <c r="T22" s="184"/>
      <c r="U22" s="185"/>
      <c r="V22" s="1"/>
      <c r="W22" s="186"/>
      <c r="X22" s="18"/>
      <c r="Z22" s="5">
        <v>21</v>
      </c>
      <c r="AA22" s="6" t="str">
        <f t="shared" si="1"/>
        <v>F.P.F.M. - 42ª Taça São Paulo Individual 2026</v>
      </c>
      <c r="AB22" s="6" t="str">
        <f t="shared" si="2"/>
        <v>Master - 1ª Divisão</v>
      </c>
      <c r="AC22" s="7">
        <v>1</v>
      </c>
      <c r="AD22" s="7">
        <f t="shared" si="3"/>
        <v>4</v>
      </c>
      <c r="AE22" s="7">
        <f>'12'!O49</f>
        <v>5</v>
      </c>
      <c r="AF22" s="6" t="str">
        <f>'12'!Q49</f>
        <v xml:space="preserve"> ERISMAR-SAVMZ </v>
      </c>
      <c r="AG22" s="6" t="str">
        <f>'12'!W49</f>
        <v xml:space="preserve"> BRAGHETTO-SAVMZ </v>
      </c>
    </row>
    <row r="23" spans="1:33" ht="24.95" customHeight="1">
      <c r="A23" s="2"/>
      <c r="B23" s="15"/>
      <c r="C23" s="179"/>
      <c r="D23" s="20"/>
      <c r="E23" s="21"/>
      <c r="F23" s="21"/>
      <c r="G23" s="21"/>
      <c r="H23" s="21"/>
      <c r="I23" s="21"/>
      <c r="J23" s="1"/>
      <c r="K23" s="187"/>
      <c r="L23" s="18"/>
      <c r="M23" s="1"/>
      <c r="N23" s="15"/>
      <c r="O23" s="179"/>
      <c r="P23" s="20"/>
      <c r="Q23" s="21"/>
      <c r="R23" s="21"/>
      <c r="S23" s="21"/>
      <c r="T23" s="21"/>
      <c r="U23" s="21"/>
      <c r="V23" s="1"/>
      <c r="W23" s="187"/>
      <c r="X23" s="18"/>
      <c r="Z23" s="5">
        <v>22</v>
      </c>
      <c r="AA23" s="6" t="str">
        <f t="shared" si="1"/>
        <v>F.P.F.M. - 42ª Taça São Paulo Individual 2026</v>
      </c>
      <c r="AB23" s="6" t="str">
        <f t="shared" si="2"/>
        <v>Master - 1ª Divisão</v>
      </c>
      <c r="AC23" s="7">
        <v>1</v>
      </c>
      <c r="AD23" s="7">
        <f t="shared" si="3"/>
        <v>4</v>
      </c>
      <c r="AE23" s="7">
        <f>'12'!O50</f>
        <v>3</v>
      </c>
      <c r="AF23" s="6" t="str">
        <f>'12'!Q50</f>
        <v xml:space="preserve"> CASTILHO FILHO-CEPE </v>
      </c>
      <c r="AG23" s="6" t="str">
        <f>'12'!W50</f>
        <v xml:space="preserve"> BERGAMINI-CFC </v>
      </c>
    </row>
    <row r="24" spans="1:33" ht="24.95" customHeight="1">
      <c r="A24" s="2"/>
      <c r="B24" s="15"/>
      <c r="C24" s="1"/>
      <c r="D24" s="20"/>
      <c r="E24" s="21"/>
      <c r="F24" s="21"/>
      <c r="G24" s="21"/>
      <c r="H24" s="21"/>
      <c r="I24" s="21"/>
      <c r="J24" s="1"/>
      <c r="K24" s="188"/>
      <c r="L24" s="18"/>
      <c r="M24" s="1"/>
      <c r="N24" s="15"/>
      <c r="O24" s="1"/>
      <c r="P24" s="20"/>
      <c r="Q24" s="21"/>
      <c r="R24" s="21"/>
      <c r="S24" s="21"/>
      <c r="T24" s="21"/>
      <c r="U24" s="21"/>
      <c r="V24" s="1"/>
      <c r="W24" s="188"/>
      <c r="X24" s="18"/>
      <c r="Z24" s="5">
        <v>23</v>
      </c>
      <c r="AA24" s="6" t="str">
        <f t="shared" si="1"/>
        <v>F.P.F.M. - 42ª Taça São Paulo Individual 2026</v>
      </c>
      <c r="AB24" s="6" t="str">
        <f t="shared" si="2"/>
        <v>Master - 1ª Divisão</v>
      </c>
      <c r="AC24" s="7">
        <v>1</v>
      </c>
      <c r="AD24" s="7">
        <f t="shared" si="3"/>
        <v>4</v>
      </c>
      <c r="AE24" s="7">
        <f>'12'!O51</f>
        <v>4</v>
      </c>
      <c r="AF24" s="6" t="str">
        <f>'12'!Q51</f>
        <v xml:space="preserve"> CHARLEAUX-SFC </v>
      </c>
      <c r="AG24" s="6" t="str">
        <f>'12'!W51</f>
        <v xml:space="preserve"> MARCELINHO-SCCP </v>
      </c>
    </row>
    <row r="25" spans="1:33" ht="24.95" customHeight="1">
      <c r="A25" s="2"/>
      <c r="B25" s="15"/>
      <c r="C25" s="19" t="s">
        <v>24</v>
      </c>
      <c r="D25" s="20"/>
      <c r="E25" s="21"/>
      <c r="F25" s="21"/>
      <c r="G25" s="21"/>
      <c r="H25" s="21"/>
      <c r="I25" s="21"/>
      <c r="J25" s="1"/>
      <c r="K25" s="1"/>
      <c r="L25" s="18"/>
      <c r="M25" s="1"/>
      <c r="N25" s="15"/>
      <c r="O25" s="19" t="s">
        <v>24</v>
      </c>
      <c r="P25" s="20"/>
      <c r="Q25" s="21"/>
      <c r="R25" s="21"/>
      <c r="S25" s="21"/>
      <c r="T25" s="21"/>
      <c r="U25" s="21"/>
      <c r="V25" s="1"/>
      <c r="W25" s="1"/>
      <c r="X25" s="18"/>
      <c r="Z25" s="5">
        <v>24</v>
      </c>
      <c r="AA25" s="6" t="str">
        <f t="shared" si="1"/>
        <v>F.P.F.M. - 42ª Taça São Paulo Individual 2026</v>
      </c>
      <c r="AB25" s="6" t="str">
        <f t="shared" si="2"/>
        <v>Master - 1ª Divisão</v>
      </c>
      <c r="AC25" s="7">
        <v>1</v>
      </c>
      <c r="AD25" s="7">
        <f t="shared" si="3"/>
        <v>4</v>
      </c>
      <c r="AE25" s="7">
        <f>'12'!O52</f>
        <v>2</v>
      </c>
      <c r="AF25" s="6" t="str">
        <f>'12'!Q52</f>
        <v xml:space="preserve"> WAGNER LUIZ-SCCP </v>
      </c>
      <c r="AG25" s="6" t="str">
        <f>'12'!W52</f>
        <v xml:space="preserve"> BASILIO-CEP </v>
      </c>
    </row>
    <row r="26" spans="1:33" ht="24.95" customHeight="1">
      <c r="A26" s="2"/>
      <c r="B26" s="22"/>
      <c r="C26" s="178">
        <f>$AD$4</f>
        <v>1</v>
      </c>
      <c r="D26" s="1"/>
      <c r="E26" s="1"/>
      <c r="F26" s="1"/>
      <c r="G26" s="1"/>
      <c r="H26" s="1"/>
      <c r="I26" s="1"/>
      <c r="J26" s="1"/>
      <c r="K26" s="1"/>
      <c r="L26" s="18"/>
      <c r="M26" s="1"/>
      <c r="N26" s="22"/>
      <c r="O26" s="178">
        <f>$AD$5</f>
        <v>1</v>
      </c>
      <c r="P26" s="1"/>
      <c r="Q26" s="1"/>
      <c r="R26" s="1"/>
      <c r="S26" s="1"/>
      <c r="T26" s="1"/>
      <c r="U26" s="1"/>
      <c r="V26" s="1"/>
      <c r="W26" s="1"/>
      <c r="X26" s="18"/>
      <c r="Z26" s="5">
        <v>25</v>
      </c>
      <c r="AA26" s="6" t="str">
        <f t="shared" si="1"/>
        <v>F.P.F.M. - 42ª Taça São Paulo Individual 2026</v>
      </c>
      <c r="AB26" s="6" t="str">
        <f t="shared" si="2"/>
        <v>Master - 1ª Divisão</v>
      </c>
      <c r="AC26" s="7">
        <v>1</v>
      </c>
      <c r="AD26" s="7">
        <f t="shared" si="3"/>
        <v>5</v>
      </c>
      <c r="AE26" s="7">
        <f>'12'!B57</f>
        <v>4</v>
      </c>
      <c r="AF26" s="6" t="str">
        <f>'12'!D57</f>
        <v xml:space="preserve"> BRYANT-SAVMZ </v>
      </c>
      <c r="AG26" s="6" t="str">
        <f>'12'!J57</f>
        <v xml:space="preserve"> EDU BOLA-SEP </v>
      </c>
    </row>
    <row r="27" spans="1:33" ht="24.95" customHeight="1">
      <c r="A27" s="2">
        <v>1</v>
      </c>
      <c r="B27" s="22"/>
      <c r="C27" s="179"/>
      <c r="D27" s="1"/>
      <c r="E27" s="180" t="str">
        <f>$AG$4</f>
        <v xml:space="preserve"> DEMA-SEP </v>
      </c>
      <c r="F27" s="181"/>
      <c r="G27" s="181"/>
      <c r="H27" s="181"/>
      <c r="I27" s="182"/>
      <c r="J27" s="1"/>
      <c r="K27" s="1"/>
      <c r="L27" s="18"/>
      <c r="M27" s="1"/>
      <c r="N27" s="22"/>
      <c r="O27" s="179"/>
      <c r="P27" s="1"/>
      <c r="Q27" s="180" t="str">
        <f>$AG$5</f>
        <v xml:space="preserve"> BASILIO-CEP </v>
      </c>
      <c r="R27" s="181"/>
      <c r="S27" s="181"/>
      <c r="T27" s="181"/>
      <c r="U27" s="182"/>
      <c r="V27" s="1"/>
      <c r="W27" s="1"/>
      <c r="X27" s="18"/>
      <c r="Z27" s="5">
        <v>26</v>
      </c>
      <c r="AA27" s="6" t="str">
        <f t="shared" si="1"/>
        <v>F.P.F.M. - 42ª Taça São Paulo Individual 2026</v>
      </c>
      <c r="AB27" s="6" t="str">
        <f t="shared" si="2"/>
        <v>Master - 1ª Divisão</v>
      </c>
      <c r="AC27" s="7">
        <v>1</v>
      </c>
      <c r="AD27" s="7">
        <f t="shared" si="3"/>
        <v>5</v>
      </c>
      <c r="AE27" s="7">
        <f>'12'!B58</f>
        <v>2</v>
      </c>
      <c r="AF27" s="6" t="str">
        <f>'12'!D58</f>
        <v xml:space="preserve"> SAMMARTINO-SEP </v>
      </c>
      <c r="AG27" s="6" t="str">
        <f>'12'!J58</f>
        <v xml:space="preserve"> BRAGHETTO-SAVMZ </v>
      </c>
    </row>
    <row r="28" spans="1:33" ht="24.95" customHeight="1">
      <c r="A28" s="2">
        <v>1</v>
      </c>
      <c r="B28" s="22"/>
      <c r="C28" s="1"/>
      <c r="D28" s="1"/>
      <c r="E28" s="183"/>
      <c r="F28" s="184"/>
      <c r="G28" s="184"/>
      <c r="H28" s="184"/>
      <c r="I28" s="185"/>
      <c r="J28" s="1"/>
      <c r="K28" s="186"/>
      <c r="L28" s="18"/>
      <c r="M28" s="1"/>
      <c r="N28" s="22"/>
      <c r="O28" s="1"/>
      <c r="P28" s="1"/>
      <c r="Q28" s="183"/>
      <c r="R28" s="184"/>
      <c r="S28" s="184"/>
      <c r="T28" s="184"/>
      <c r="U28" s="185"/>
      <c r="V28" s="1"/>
      <c r="W28" s="186"/>
      <c r="X28" s="18"/>
      <c r="Z28" s="5">
        <v>27</v>
      </c>
      <c r="AA28" s="6" t="str">
        <f t="shared" si="1"/>
        <v>F.P.F.M. - 42ª Taça São Paulo Individual 2026</v>
      </c>
      <c r="AB28" s="6" t="str">
        <f t="shared" si="2"/>
        <v>Master - 1ª Divisão</v>
      </c>
      <c r="AC28" s="7">
        <v>1</v>
      </c>
      <c r="AD28" s="7">
        <f t="shared" si="3"/>
        <v>5</v>
      </c>
      <c r="AE28" s="7">
        <f>'12'!B59</f>
        <v>6</v>
      </c>
      <c r="AF28" s="6" t="str">
        <f>'12'!D59</f>
        <v xml:space="preserve"> DEMA-SEP </v>
      </c>
      <c r="AG28" s="6" t="str">
        <f>'12'!J59</f>
        <v xml:space="preserve"> ERISMAR-SAVMZ </v>
      </c>
    </row>
    <row r="29" spans="1:33" ht="24.95" customHeight="1">
      <c r="A29" s="2"/>
      <c r="B29" s="22"/>
      <c r="C29" s="19" t="s">
        <v>20</v>
      </c>
      <c r="D29" s="1"/>
      <c r="E29" s="21"/>
      <c r="F29" s="21"/>
      <c r="G29" s="21"/>
      <c r="H29" s="21"/>
      <c r="I29" s="21"/>
      <c r="J29" s="1"/>
      <c r="K29" s="187"/>
      <c r="L29" s="18"/>
      <c r="M29" s="1"/>
      <c r="N29" s="22"/>
      <c r="O29" s="19" t="s">
        <v>20</v>
      </c>
      <c r="P29" s="1"/>
      <c r="Q29" s="21"/>
      <c r="R29" s="21"/>
      <c r="S29" s="21"/>
      <c r="T29" s="21"/>
      <c r="U29" s="21"/>
      <c r="V29" s="1"/>
      <c r="W29" s="187"/>
      <c r="X29" s="18"/>
      <c r="Z29" s="5">
        <v>28</v>
      </c>
      <c r="AA29" s="6" t="str">
        <f t="shared" si="1"/>
        <v>F.P.F.M. - 42ª Taça São Paulo Individual 2026</v>
      </c>
      <c r="AB29" s="6" t="str">
        <f t="shared" si="2"/>
        <v>Master - 1ª Divisão</v>
      </c>
      <c r="AC29" s="7">
        <v>1</v>
      </c>
      <c r="AD29" s="7">
        <f t="shared" si="3"/>
        <v>5</v>
      </c>
      <c r="AE29" s="7">
        <f>'12'!B60</f>
        <v>1</v>
      </c>
      <c r="AF29" s="6" t="str">
        <f>'12'!D60</f>
        <v xml:space="preserve"> CASTILHO FILHO-CEPE </v>
      </c>
      <c r="AG29" s="6" t="str">
        <f>'12'!J60</f>
        <v xml:space="preserve"> MARCELINHO-SCCP </v>
      </c>
    </row>
    <row r="30" spans="1:33" ht="24.95" customHeight="1">
      <c r="A30" s="2"/>
      <c r="B30" s="22"/>
      <c r="C30" s="178">
        <f>$AE$4</f>
        <v>3</v>
      </c>
      <c r="D30" s="1"/>
      <c r="E30" s="21"/>
      <c r="F30" s="21"/>
      <c r="G30" s="21"/>
      <c r="H30" s="21"/>
      <c r="I30" s="21"/>
      <c r="J30" s="1"/>
      <c r="K30" s="188"/>
      <c r="L30" s="18"/>
      <c r="M30" s="1"/>
      <c r="N30" s="22"/>
      <c r="O30" s="178">
        <f>$AE$5</f>
        <v>4</v>
      </c>
      <c r="P30" s="1"/>
      <c r="Q30" s="21"/>
      <c r="R30" s="21"/>
      <c r="S30" s="21"/>
      <c r="T30" s="21"/>
      <c r="U30" s="21"/>
      <c r="V30" s="1"/>
      <c r="W30" s="188"/>
      <c r="X30" s="18"/>
      <c r="Z30" s="5">
        <v>29</v>
      </c>
      <c r="AA30" s="6" t="str">
        <f t="shared" si="1"/>
        <v>F.P.F.M. - 42ª Taça São Paulo Individual 2026</v>
      </c>
      <c r="AB30" s="6" t="str">
        <f t="shared" si="2"/>
        <v>Master - 1ª Divisão</v>
      </c>
      <c r="AC30" s="7">
        <v>1</v>
      </c>
      <c r="AD30" s="7">
        <f t="shared" si="3"/>
        <v>5</v>
      </c>
      <c r="AE30" s="7">
        <f>'12'!B61</f>
        <v>5</v>
      </c>
      <c r="AF30" s="6" t="str">
        <f>'12'!D61</f>
        <v xml:space="preserve"> BERGAMINI-CFC </v>
      </c>
      <c r="AG30" s="6" t="str">
        <f>'12'!J61</f>
        <v xml:space="preserve"> BASILIO-CEP </v>
      </c>
    </row>
    <row r="31" spans="1:33" ht="24.95" customHeight="1">
      <c r="A31" s="2"/>
      <c r="B31" s="22"/>
      <c r="C31" s="179"/>
      <c r="D31" s="1"/>
      <c r="E31" s="21"/>
      <c r="F31" s="21"/>
      <c r="G31" s="21"/>
      <c r="H31" s="21"/>
      <c r="I31" s="21"/>
      <c r="J31" s="1"/>
      <c r="K31" s="1"/>
      <c r="L31" s="18"/>
      <c r="M31" s="1"/>
      <c r="N31" s="22"/>
      <c r="O31" s="179"/>
      <c r="P31" s="1"/>
      <c r="Q31" s="21"/>
      <c r="R31" s="21"/>
      <c r="S31" s="21"/>
      <c r="T31" s="21"/>
      <c r="U31" s="21"/>
      <c r="V31" s="1"/>
      <c r="W31" s="1"/>
      <c r="X31" s="18"/>
      <c r="Z31" s="5">
        <v>30</v>
      </c>
      <c r="AA31" s="6" t="str">
        <f t="shared" si="1"/>
        <v>F.P.F.M. - 42ª Taça São Paulo Individual 2026</v>
      </c>
      <c r="AB31" s="6" t="str">
        <f t="shared" si="2"/>
        <v>Master - 1ª Divisão</v>
      </c>
      <c r="AC31" s="7">
        <v>1</v>
      </c>
      <c r="AD31" s="7">
        <f t="shared" si="3"/>
        <v>5</v>
      </c>
      <c r="AE31" s="7">
        <f>'12'!B62</f>
        <v>3</v>
      </c>
      <c r="AF31" s="6" t="str">
        <f>'12'!D62</f>
        <v xml:space="preserve"> CHARLEAUX-SFC </v>
      </c>
      <c r="AG31" s="6" t="str">
        <f>'12'!J62</f>
        <v xml:space="preserve"> WAGNER LUIZ-SCCP </v>
      </c>
    </row>
    <row r="32" spans="1:33" ht="24.95" customHeight="1">
      <c r="A32" s="2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1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5"/>
      <c r="Z32" s="5">
        <v>31</v>
      </c>
      <c r="AA32" s="6" t="str">
        <f t="shared" si="1"/>
        <v>F.P.F.M. - 42ª Taça São Paulo Individual 2026</v>
      </c>
      <c r="AB32" s="6" t="str">
        <f t="shared" si="2"/>
        <v>Master - 1ª Divisão</v>
      </c>
      <c r="AC32" s="7">
        <v>1</v>
      </c>
      <c r="AD32" s="7">
        <f t="shared" si="3"/>
        <v>6</v>
      </c>
      <c r="AE32" s="7">
        <f>'12'!O57</f>
        <v>3</v>
      </c>
      <c r="AF32" s="6" t="str">
        <f>'12'!Q57</f>
        <v xml:space="preserve"> BRYANT-SAVMZ </v>
      </c>
      <c r="AG32" s="6" t="str">
        <f>'12'!W57</f>
        <v xml:space="preserve"> CASTILHO FILHO-CEPE </v>
      </c>
    </row>
    <row r="33" spans="1:33" ht="24.95" customHeight="1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Z33" s="5">
        <v>32</v>
      </c>
      <c r="AA33" s="6" t="str">
        <f t="shared" si="1"/>
        <v>F.P.F.M. - 42ª Taça São Paulo Individual 2026</v>
      </c>
      <c r="AB33" s="6" t="str">
        <f t="shared" si="2"/>
        <v>Master - 1ª Divisão</v>
      </c>
      <c r="AC33" s="7">
        <v>1</v>
      </c>
      <c r="AD33" s="7">
        <f t="shared" si="3"/>
        <v>6</v>
      </c>
      <c r="AE33" s="7">
        <f>'12'!O58</f>
        <v>2</v>
      </c>
      <c r="AF33" s="6" t="str">
        <f>'12'!Q58</f>
        <v xml:space="preserve"> EDU BOLA-SEP </v>
      </c>
      <c r="AG33" s="6" t="str">
        <f>'12'!W58</f>
        <v xml:space="preserve"> MARCELINHO-SCCP </v>
      </c>
    </row>
    <row r="34" spans="1:33" ht="24.95" customHeight="1">
      <c r="A34" s="2"/>
      <c r="B34" s="9"/>
      <c r="C34" s="10" t="s">
        <v>16</v>
      </c>
      <c r="D34" s="11"/>
      <c r="E34" s="11"/>
      <c r="F34" s="11"/>
      <c r="G34" s="11"/>
      <c r="H34" s="11"/>
      <c r="I34" s="11"/>
      <c r="J34" s="11"/>
      <c r="K34" s="12" t="s">
        <v>17</v>
      </c>
      <c r="L34" s="13"/>
      <c r="M34" s="1"/>
      <c r="N34" s="9"/>
      <c r="O34" s="10" t="s">
        <v>16</v>
      </c>
      <c r="P34" s="11"/>
      <c r="Q34" s="11"/>
      <c r="R34" s="11"/>
      <c r="S34" s="11"/>
      <c r="T34" s="11"/>
      <c r="U34" s="11"/>
      <c r="V34" s="11"/>
      <c r="W34" s="12" t="s">
        <v>17</v>
      </c>
      <c r="X34" s="13"/>
      <c r="Z34" s="5">
        <v>33</v>
      </c>
      <c r="AA34" s="6" t="str">
        <f t="shared" si="1"/>
        <v>F.P.F.M. - 42ª Taça São Paulo Individual 2026</v>
      </c>
      <c r="AB34" s="6" t="str">
        <f t="shared" si="2"/>
        <v>Master - 1ª Divisão</v>
      </c>
      <c r="AC34" s="7">
        <v>1</v>
      </c>
      <c r="AD34" s="7">
        <f t="shared" si="3"/>
        <v>6</v>
      </c>
      <c r="AE34" s="7">
        <f>'12'!O59</f>
        <v>4</v>
      </c>
      <c r="AF34" s="6" t="str">
        <f>'12'!Q59</f>
        <v xml:space="preserve"> SAMMARTINO-SEP </v>
      </c>
      <c r="AG34" s="6" t="str">
        <f>'12'!W59</f>
        <v xml:space="preserve"> BERGAMINI-CFC </v>
      </c>
    </row>
    <row r="35" spans="1:33" s="36" customFormat="1" ht="24.95" customHeight="1">
      <c r="A35" s="30"/>
      <c r="B35" s="31"/>
      <c r="C35" s="14" t="str">
        <f>$AA$6</f>
        <v>F.P.F.M. - 42ª Taça São Paulo Individual 2026</v>
      </c>
      <c r="D35" s="32"/>
      <c r="E35" s="32"/>
      <c r="F35" s="32"/>
      <c r="G35" s="32"/>
      <c r="H35" s="32"/>
      <c r="I35" s="32"/>
      <c r="J35" s="32"/>
      <c r="K35" s="29" t="str">
        <f>$AB$6</f>
        <v>Master - 1ª Divisão</v>
      </c>
      <c r="L35" s="33"/>
      <c r="M35" s="34"/>
      <c r="N35" s="35"/>
      <c r="O35" s="14" t="str">
        <f>$AA$7</f>
        <v>F.P.F.M. - 42ª Taça São Paulo Individual 2026</v>
      </c>
      <c r="P35" s="32"/>
      <c r="Q35" s="32"/>
      <c r="R35" s="32"/>
      <c r="S35" s="32"/>
      <c r="T35" s="32"/>
      <c r="U35" s="32"/>
      <c r="V35" s="32"/>
      <c r="W35" s="29" t="str">
        <f>$AB$7</f>
        <v>Master - 1ª Divisão</v>
      </c>
      <c r="X35" s="33"/>
      <c r="Z35" s="37">
        <v>34</v>
      </c>
      <c r="AA35" s="38" t="str">
        <f t="shared" si="1"/>
        <v>F.P.F.M. - 42ª Taça São Paulo Individual 2026</v>
      </c>
      <c r="AB35" s="38" t="str">
        <f t="shared" si="2"/>
        <v>Master - 1ª Divisão</v>
      </c>
      <c r="AC35" s="39">
        <v>1</v>
      </c>
      <c r="AD35" s="39">
        <f t="shared" si="3"/>
        <v>6</v>
      </c>
      <c r="AE35" s="39">
        <f>'12'!O60</f>
        <v>5</v>
      </c>
      <c r="AF35" s="38" t="str">
        <f>'12'!Q60</f>
        <v xml:space="preserve"> DEMA-SEP </v>
      </c>
      <c r="AG35" s="38" t="str">
        <f>'12'!W60</f>
        <v xml:space="preserve"> CHARLEAUX-SFC </v>
      </c>
    </row>
    <row r="36" spans="1:33" ht="24.95" customHeight="1">
      <c r="A36" s="2"/>
      <c r="B36" s="15"/>
      <c r="C36" s="16"/>
      <c r="D36" s="16"/>
      <c r="E36" s="17"/>
      <c r="F36" s="17"/>
      <c r="G36" s="17"/>
      <c r="H36" s="17"/>
      <c r="I36" s="17"/>
      <c r="J36" s="1"/>
      <c r="K36" s="1"/>
      <c r="L36" s="18"/>
      <c r="M36" s="1"/>
      <c r="N36" s="15"/>
      <c r="O36" s="16"/>
      <c r="P36" s="16"/>
      <c r="Q36" s="17"/>
      <c r="R36" s="17"/>
      <c r="S36" s="17"/>
      <c r="T36" s="17"/>
      <c r="U36" s="17"/>
      <c r="V36" s="1"/>
      <c r="W36" s="1"/>
      <c r="X36" s="18"/>
      <c r="Z36" s="5">
        <v>35</v>
      </c>
      <c r="AA36" s="6" t="str">
        <f t="shared" si="1"/>
        <v>F.P.F.M. - 42ª Taça São Paulo Individual 2026</v>
      </c>
      <c r="AB36" s="6" t="str">
        <f t="shared" si="2"/>
        <v>Master - 1ª Divisão</v>
      </c>
      <c r="AC36" s="7">
        <v>1</v>
      </c>
      <c r="AD36" s="7">
        <f t="shared" si="3"/>
        <v>6</v>
      </c>
      <c r="AE36" s="7">
        <f>'12'!O61</f>
        <v>1</v>
      </c>
      <c r="AF36" s="6" t="str">
        <f>'12'!Q61</f>
        <v xml:space="preserve"> ERISMAR-SAVMZ </v>
      </c>
      <c r="AG36" s="6" t="str">
        <f>'12'!W61</f>
        <v xml:space="preserve"> WAGNER LUIZ-SCCP </v>
      </c>
    </row>
    <row r="37" spans="1:33" ht="24.95" customHeight="1">
      <c r="A37" s="2">
        <v>1</v>
      </c>
      <c r="B37" s="15"/>
      <c r="C37" s="19" t="s">
        <v>23</v>
      </c>
      <c r="D37" s="16"/>
      <c r="E37" s="180" t="str">
        <f>$AF$6</f>
        <v xml:space="preserve"> MARCELINHO-SCCP </v>
      </c>
      <c r="F37" s="181"/>
      <c r="G37" s="181"/>
      <c r="H37" s="181"/>
      <c r="I37" s="182"/>
      <c r="J37" s="1"/>
      <c r="K37" s="1"/>
      <c r="L37" s="18"/>
      <c r="M37" s="1"/>
      <c r="N37" s="15"/>
      <c r="O37" s="19" t="s">
        <v>23</v>
      </c>
      <c r="P37" s="16"/>
      <c r="Q37" s="180" t="str">
        <f>$AF$7</f>
        <v xml:space="preserve"> BERGAMINI-CFC </v>
      </c>
      <c r="R37" s="181"/>
      <c r="S37" s="181"/>
      <c r="T37" s="181"/>
      <c r="U37" s="182"/>
      <c r="V37" s="1"/>
      <c r="W37" s="1"/>
      <c r="X37" s="18"/>
      <c r="Z37" s="5">
        <v>36</v>
      </c>
      <c r="AA37" s="6" t="str">
        <f t="shared" si="1"/>
        <v>F.P.F.M. - 42ª Taça São Paulo Individual 2026</v>
      </c>
      <c r="AB37" s="6" t="str">
        <f t="shared" si="2"/>
        <v>Master - 1ª Divisão</v>
      </c>
      <c r="AC37" s="7">
        <v>1</v>
      </c>
      <c r="AD37" s="7">
        <f t="shared" si="3"/>
        <v>6</v>
      </c>
      <c r="AE37" s="7">
        <f>'12'!O62</f>
        <v>6</v>
      </c>
      <c r="AF37" s="6" t="str">
        <f>'12'!Q62</f>
        <v xml:space="preserve"> BRAGHETTO-SAVMZ </v>
      </c>
      <c r="AG37" s="6" t="str">
        <f>'12'!W62</f>
        <v xml:space="preserve"> BASILIO-CEP </v>
      </c>
    </row>
    <row r="38" spans="1:33" ht="24.95" customHeight="1">
      <c r="A38" s="2">
        <v>1</v>
      </c>
      <c r="B38" s="15"/>
      <c r="C38" s="178">
        <f>$AC$6</f>
        <v>1</v>
      </c>
      <c r="D38" s="20"/>
      <c r="E38" s="183"/>
      <c r="F38" s="184"/>
      <c r="G38" s="184"/>
      <c r="H38" s="184"/>
      <c r="I38" s="185"/>
      <c r="J38" s="1"/>
      <c r="K38" s="186"/>
      <c r="L38" s="18"/>
      <c r="M38" s="1"/>
      <c r="N38" s="15"/>
      <c r="O38" s="178">
        <f>$AC$7</f>
        <v>1</v>
      </c>
      <c r="P38" s="20"/>
      <c r="Q38" s="183"/>
      <c r="R38" s="184"/>
      <c r="S38" s="184"/>
      <c r="T38" s="184"/>
      <c r="U38" s="185"/>
      <c r="V38" s="1"/>
      <c r="W38" s="186"/>
      <c r="X38" s="18"/>
      <c r="Z38" s="5">
        <v>37</v>
      </c>
      <c r="AA38" s="6" t="str">
        <f t="shared" si="1"/>
        <v>F.P.F.M. - 42ª Taça São Paulo Individual 2026</v>
      </c>
      <c r="AB38" s="6" t="str">
        <f t="shared" si="2"/>
        <v>Master - 1ª Divisão</v>
      </c>
      <c r="AC38" s="7">
        <v>1</v>
      </c>
      <c r="AD38" s="7">
        <f t="shared" si="3"/>
        <v>7</v>
      </c>
      <c r="AE38" s="7">
        <f>'12'!B75</f>
        <v>4</v>
      </c>
      <c r="AF38" s="6" t="str">
        <f>'12'!D75</f>
        <v xml:space="preserve"> BRYANT-SAVMZ </v>
      </c>
      <c r="AG38" s="6" t="str">
        <f>'12'!J75</f>
        <v xml:space="preserve"> BASILIO-CEP </v>
      </c>
    </row>
    <row r="39" spans="1:33" ht="24.95" customHeight="1">
      <c r="A39" s="2"/>
      <c r="B39" s="15"/>
      <c r="C39" s="179"/>
      <c r="D39" s="20"/>
      <c r="E39" s="21"/>
      <c r="F39" s="21"/>
      <c r="G39" s="21"/>
      <c r="H39" s="21"/>
      <c r="I39" s="21"/>
      <c r="J39" s="1"/>
      <c r="K39" s="187"/>
      <c r="L39" s="18"/>
      <c r="M39" s="1"/>
      <c r="N39" s="15"/>
      <c r="O39" s="179"/>
      <c r="P39" s="20"/>
      <c r="Q39" s="21"/>
      <c r="R39" s="21"/>
      <c r="S39" s="21"/>
      <c r="T39" s="21"/>
      <c r="U39" s="21"/>
      <c r="V39" s="1"/>
      <c r="W39" s="187"/>
      <c r="X39" s="18"/>
      <c r="Z39" s="5">
        <v>38</v>
      </c>
      <c r="AA39" s="6" t="str">
        <f t="shared" si="1"/>
        <v>F.P.F.M. - 42ª Taça São Paulo Individual 2026</v>
      </c>
      <c r="AB39" s="6" t="str">
        <f t="shared" si="2"/>
        <v>Master - 1ª Divisão</v>
      </c>
      <c r="AC39" s="7">
        <v>1</v>
      </c>
      <c r="AD39" s="7">
        <f t="shared" si="3"/>
        <v>7</v>
      </c>
      <c r="AE39" s="7">
        <f>'12'!B76</f>
        <v>5</v>
      </c>
      <c r="AF39" s="6" t="str">
        <f>'12'!D76</f>
        <v xml:space="preserve"> EDU BOLA-SEP </v>
      </c>
      <c r="AG39" s="6" t="str">
        <f>'12'!J76</f>
        <v xml:space="preserve"> CASTILHO FILHO-CEPE </v>
      </c>
    </row>
    <row r="40" spans="1:33" ht="24.95" customHeight="1">
      <c r="A40" s="2"/>
      <c r="B40" s="15"/>
      <c r="C40" s="1"/>
      <c r="D40" s="20"/>
      <c r="E40" s="21"/>
      <c r="F40" s="21"/>
      <c r="G40" s="21"/>
      <c r="H40" s="21"/>
      <c r="I40" s="21"/>
      <c r="J40" s="1"/>
      <c r="K40" s="188"/>
      <c r="L40" s="18"/>
      <c r="M40" s="1"/>
      <c r="N40" s="15"/>
      <c r="O40" s="1"/>
      <c r="P40" s="20"/>
      <c r="Q40" s="21"/>
      <c r="R40" s="21"/>
      <c r="S40" s="21"/>
      <c r="T40" s="21"/>
      <c r="U40" s="21"/>
      <c r="V40" s="1"/>
      <c r="W40" s="188"/>
      <c r="X40" s="18"/>
      <c r="Z40" s="5">
        <v>39</v>
      </c>
      <c r="AA40" s="6" t="str">
        <f t="shared" ref="AA40:AA67" si="4">AA39</f>
        <v>F.P.F.M. - 42ª Taça São Paulo Individual 2026</v>
      </c>
      <c r="AB40" s="6" t="str">
        <f t="shared" ref="AB40:AB67" si="5">AB39</f>
        <v>Master - 1ª Divisão</v>
      </c>
      <c r="AC40" s="7">
        <v>1</v>
      </c>
      <c r="AD40" s="7">
        <f t="shared" ref="AD40:AD67" si="6">AD34+1</f>
        <v>7</v>
      </c>
      <c r="AE40" s="7">
        <f>'12'!B77</f>
        <v>6</v>
      </c>
      <c r="AF40" s="6" t="str">
        <f>'12'!D77</f>
        <v xml:space="preserve"> SAMMARTINO-SEP </v>
      </c>
      <c r="AG40" s="6" t="str">
        <f>'12'!J77</f>
        <v xml:space="preserve"> MARCELINHO-SCCP </v>
      </c>
    </row>
    <row r="41" spans="1:33" ht="24.95" customHeight="1">
      <c r="A41" s="2"/>
      <c r="B41" s="15"/>
      <c r="C41" s="19" t="s">
        <v>24</v>
      </c>
      <c r="D41" s="20"/>
      <c r="E41" s="21"/>
      <c r="F41" s="21"/>
      <c r="G41" s="21"/>
      <c r="H41" s="21"/>
      <c r="I41" s="21"/>
      <c r="J41" s="1"/>
      <c r="K41" s="1"/>
      <c r="L41" s="18"/>
      <c r="M41" s="1"/>
      <c r="N41" s="15"/>
      <c r="O41" s="19" t="s">
        <v>24</v>
      </c>
      <c r="P41" s="20"/>
      <c r="Q41" s="21"/>
      <c r="R41" s="21"/>
      <c r="S41" s="21"/>
      <c r="T41" s="21"/>
      <c r="U41" s="21"/>
      <c r="V41" s="1"/>
      <c r="W41" s="1"/>
      <c r="X41" s="18"/>
      <c r="Z41" s="5">
        <v>40</v>
      </c>
      <c r="AA41" s="6" t="str">
        <f t="shared" si="4"/>
        <v>F.P.F.M. - 42ª Taça São Paulo Individual 2026</v>
      </c>
      <c r="AB41" s="6" t="str">
        <f t="shared" si="5"/>
        <v>Master - 1ª Divisão</v>
      </c>
      <c r="AC41" s="7">
        <v>1</v>
      </c>
      <c r="AD41" s="7">
        <f t="shared" si="6"/>
        <v>7</v>
      </c>
      <c r="AE41" s="7">
        <f>'12'!B78</f>
        <v>1</v>
      </c>
      <c r="AF41" s="6" t="str">
        <f>'12'!D78</f>
        <v xml:space="preserve"> DEMA-SEP </v>
      </c>
      <c r="AG41" s="6" t="str">
        <f>'12'!J78</f>
        <v xml:space="preserve"> BERGAMINI-CFC </v>
      </c>
    </row>
    <row r="42" spans="1:33" ht="24.95" customHeight="1">
      <c r="A42" s="2"/>
      <c r="B42" s="22"/>
      <c r="C42" s="178">
        <f>$AD$6</f>
        <v>1</v>
      </c>
      <c r="D42" s="1"/>
      <c r="E42" s="1"/>
      <c r="F42" s="1"/>
      <c r="G42" s="1"/>
      <c r="H42" s="1"/>
      <c r="I42" s="1"/>
      <c r="J42" s="1"/>
      <c r="K42" s="1"/>
      <c r="L42" s="18"/>
      <c r="M42" s="1"/>
      <c r="N42" s="22"/>
      <c r="O42" s="178">
        <f>$AD$7</f>
        <v>1</v>
      </c>
      <c r="P42" s="1"/>
      <c r="Q42" s="1"/>
      <c r="R42" s="1"/>
      <c r="S42" s="1"/>
      <c r="T42" s="1"/>
      <c r="U42" s="1"/>
      <c r="V42" s="1"/>
      <c r="W42" s="1"/>
      <c r="X42" s="18"/>
      <c r="Z42" s="5">
        <v>41</v>
      </c>
      <c r="AA42" s="6" t="str">
        <f t="shared" si="4"/>
        <v>F.P.F.M. - 42ª Taça São Paulo Individual 2026</v>
      </c>
      <c r="AB42" s="6" t="str">
        <f t="shared" si="5"/>
        <v>Master - 1ª Divisão</v>
      </c>
      <c r="AC42" s="7">
        <v>1</v>
      </c>
      <c r="AD42" s="7">
        <f t="shared" si="6"/>
        <v>7</v>
      </c>
      <c r="AE42" s="7">
        <f>'12'!B79</f>
        <v>2</v>
      </c>
      <c r="AF42" s="6" t="str">
        <f>'12'!D79</f>
        <v xml:space="preserve"> ERISMAR-SAVMZ </v>
      </c>
      <c r="AG42" s="6" t="str">
        <f>'12'!J79</f>
        <v xml:space="preserve"> CHARLEAUX-SFC </v>
      </c>
    </row>
    <row r="43" spans="1:33" ht="24.95" customHeight="1">
      <c r="A43" s="2">
        <v>1</v>
      </c>
      <c r="B43" s="22"/>
      <c r="C43" s="179"/>
      <c r="D43" s="1"/>
      <c r="E43" s="180" t="str">
        <f>$AG$6</f>
        <v xml:space="preserve"> WAGNER LUIZ-SCCP </v>
      </c>
      <c r="F43" s="181"/>
      <c r="G43" s="181"/>
      <c r="H43" s="181"/>
      <c r="I43" s="182"/>
      <c r="J43" s="1"/>
      <c r="K43" s="1"/>
      <c r="L43" s="18"/>
      <c r="M43" s="1"/>
      <c r="N43" s="22"/>
      <c r="O43" s="179"/>
      <c r="P43" s="1"/>
      <c r="Q43" s="180" t="str">
        <f>$AG$7</f>
        <v xml:space="preserve"> CHARLEAUX-SFC </v>
      </c>
      <c r="R43" s="181"/>
      <c r="S43" s="181"/>
      <c r="T43" s="181"/>
      <c r="U43" s="182"/>
      <c r="V43" s="1"/>
      <c r="W43" s="1"/>
      <c r="X43" s="18"/>
      <c r="Z43" s="5">
        <v>42</v>
      </c>
      <c r="AA43" s="6" t="str">
        <f t="shared" si="4"/>
        <v>F.P.F.M. - 42ª Taça São Paulo Individual 2026</v>
      </c>
      <c r="AB43" s="6" t="str">
        <f t="shared" si="5"/>
        <v>Master - 1ª Divisão</v>
      </c>
      <c r="AC43" s="7">
        <v>1</v>
      </c>
      <c r="AD43" s="7">
        <f t="shared" si="6"/>
        <v>7</v>
      </c>
      <c r="AE43" s="7">
        <f>'12'!B80</f>
        <v>3</v>
      </c>
      <c r="AF43" s="6" t="str">
        <f>'12'!D80</f>
        <v xml:space="preserve"> BRAGHETTO-SAVMZ </v>
      </c>
      <c r="AG43" s="6" t="str">
        <f>'12'!J80</f>
        <v xml:space="preserve"> WAGNER LUIZ-SCCP </v>
      </c>
    </row>
    <row r="44" spans="1:33" ht="24.95" customHeight="1">
      <c r="A44" s="2">
        <v>1</v>
      </c>
      <c r="B44" s="22"/>
      <c r="C44" s="1"/>
      <c r="D44" s="1"/>
      <c r="E44" s="183"/>
      <c r="F44" s="184"/>
      <c r="G44" s="184"/>
      <c r="H44" s="184"/>
      <c r="I44" s="185"/>
      <c r="J44" s="1"/>
      <c r="K44" s="186"/>
      <c r="L44" s="18"/>
      <c r="M44" s="1"/>
      <c r="N44" s="22"/>
      <c r="O44" s="1"/>
      <c r="P44" s="1"/>
      <c r="Q44" s="183"/>
      <c r="R44" s="184"/>
      <c r="S44" s="184"/>
      <c r="T44" s="184"/>
      <c r="U44" s="185"/>
      <c r="V44" s="1"/>
      <c r="W44" s="186"/>
      <c r="X44" s="18"/>
      <c r="Z44" s="5">
        <v>43</v>
      </c>
      <c r="AA44" s="6" t="str">
        <f t="shared" si="4"/>
        <v>F.P.F.M. - 42ª Taça São Paulo Individual 2026</v>
      </c>
      <c r="AB44" s="6" t="str">
        <f t="shared" si="5"/>
        <v>Master - 1ª Divisão</v>
      </c>
      <c r="AC44" s="7">
        <v>1</v>
      </c>
      <c r="AD44" s="7">
        <f t="shared" si="6"/>
        <v>8</v>
      </c>
      <c r="AE44" s="7">
        <f>'12'!O75</f>
        <v>2</v>
      </c>
      <c r="AF44" s="6" t="str">
        <f>'12'!Q75</f>
        <v xml:space="preserve"> BRYANT-SAVMZ </v>
      </c>
      <c r="AG44" s="6" t="str">
        <f>'12'!W75</f>
        <v xml:space="preserve"> WAGNER LUIZ-SCCP </v>
      </c>
    </row>
    <row r="45" spans="1:33" ht="24.95" customHeight="1">
      <c r="A45" s="2"/>
      <c r="B45" s="22"/>
      <c r="C45" s="19" t="s">
        <v>20</v>
      </c>
      <c r="D45" s="1"/>
      <c r="E45" s="21"/>
      <c r="F45" s="21"/>
      <c r="G45" s="21"/>
      <c r="H45" s="21"/>
      <c r="I45" s="21"/>
      <c r="J45" s="1"/>
      <c r="K45" s="187"/>
      <c r="L45" s="18"/>
      <c r="M45" s="1"/>
      <c r="N45" s="22"/>
      <c r="O45" s="19" t="s">
        <v>20</v>
      </c>
      <c r="P45" s="1"/>
      <c r="Q45" s="21"/>
      <c r="R45" s="21"/>
      <c r="S45" s="21"/>
      <c r="T45" s="21"/>
      <c r="U45" s="21"/>
      <c r="V45" s="1"/>
      <c r="W45" s="187"/>
      <c r="X45" s="18"/>
      <c r="Z45" s="5">
        <v>44</v>
      </c>
      <c r="AA45" s="6" t="str">
        <f t="shared" si="4"/>
        <v>F.P.F.M. - 42ª Taça São Paulo Individual 2026</v>
      </c>
      <c r="AB45" s="6" t="str">
        <f t="shared" si="5"/>
        <v>Master - 1ª Divisão</v>
      </c>
      <c r="AC45" s="7">
        <v>1</v>
      </c>
      <c r="AD45" s="7">
        <f t="shared" si="6"/>
        <v>8</v>
      </c>
      <c r="AE45" s="7">
        <f>'12'!O76</f>
        <v>3</v>
      </c>
      <c r="AF45" s="6" t="str">
        <f>'12'!Q76</f>
        <v xml:space="preserve"> EDU BOLA-SEP </v>
      </c>
      <c r="AG45" s="6" t="str">
        <f>'12'!W76</f>
        <v xml:space="preserve"> BASILIO-CEP </v>
      </c>
    </row>
    <row r="46" spans="1:33" ht="24.95" customHeight="1">
      <c r="A46" s="2"/>
      <c r="B46" s="22"/>
      <c r="C46" s="178">
        <f>$AE$6</f>
        <v>5</v>
      </c>
      <c r="D46" s="1"/>
      <c r="E46" s="21"/>
      <c r="F46" s="21"/>
      <c r="G46" s="21"/>
      <c r="H46" s="21"/>
      <c r="I46" s="21"/>
      <c r="J46" s="1"/>
      <c r="K46" s="188"/>
      <c r="L46" s="18"/>
      <c r="M46" s="1"/>
      <c r="N46" s="22"/>
      <c r="O46" s="178">
        <f>$AE$7</f>
        <v>6</v>
      </c>
      <c r="P46" s="1"/>
      <c r="Q46" s="21"/>
      <c r="R46" s="21"/>
      <c r="S46" s="21"/>
      <c r="T46" s="21"/>
      <c r="U46" s="21"/>
      <c r="V46" s="1"/>
      <c r="W46" s="188"/>
      <c r="X46" s="18"/>
      <c r="Z46" s="5">
        <v>45</v>
      </c>
      <c r="AA46" s="6" t="str">
        <f t="shared" si="4"/>
        <v>F.P.F.M. - 42ª Taça São Paulo Individual 2026</v>
      </c>
      <c r="AB46" s="6" t="str">
        <f t="shared" si="5"/>
        <v>Master - 1ª Divisão</v>
      </c>
      <c r="AC46" s="7">
        <v>1</v>
      </c>
      <c r="AD46" s="7">
        <f t="shared" si="6"/>
        <v>8</v>
      </c>
      <c r="AE46" s="7">
        <f>'12'!O77</f>
        <v>4</v>
      </c>
      <c r="AF46" s="6" t="str">
        <f>'12'!Q77</f>
        <v xml:space="preserve"> SAMMARTINO-SEP </v>
      </c>
      <c r="AG46" s="6" t="str">
        <f>'12'!W77</f>
        <v xml:space="preserve"> CASTILHO FILHO-CEPE </v>
      </c>
    </row>
    <row r="47" spans="1:33" ht="24.95" customHeight="1">
      <c r="A47" s="2"/>
      <c r="B47" s="22"/>
      <c r="C47" s="179"/>
      <c r="D47" s="1"/>
      <c r="E47" s="21"/>
      <c r="F47" s="21"/>
      <c r="G47" s="21"/>
      <c r="H47" s="21"/>
      <c r="I47" s="21"/>
      <c r="J47" s="1"/>
      <c r="K47" s="1"/>
      <c r="L47" s="18"/>
      <c r="M47" s="1"/>
      <c r="N47" s="22"/>
      <c r="O47" s="179"/>
      <c r="P47" s="1"/>
      <c r="Q47" s="21"/>
      <c r="R47" s="21"/>
      <c r="S47" s="21"/>
      <c r="T47" s="21"/>
      <c r="U47" s="21"/>
      <c r="V47" s="1"/>
      <c r="W47" s="1"/>
      <c r="X47" s="18"/>
      <c r="Z47" s="5">
        <v>46</v>
      </c>
      <c r="AA47" s="6" t="str">
        <f t="shared" si="4"/>
        <v>F.P.F.M. - 42ª Taça São Paulo Individual 2026</v>
      </c>
      <c r="AB47" s="6" t="str">
        <f t="shared" si="5"/>
        <v>Master - 1ª Divisão</v>
      </c>
      <c r="AC47" s="7">
        <v>1</v>
      </c>
      <c r="AD47" s="7">
        <f t="shared" si="6"/>
        <v>8</v>
      </c>
      <c r="AE47" s="7">
        <f>'12'!O78</f>
        <v>5</v>
      </c>
      <c r="AF47" s="6" t="str">
        <f>'12'!Q78</f>
        <v xml:space="preserve"> DEMA-SEP </v>
      </c>
      <c r="AG47" s="6" t="str">
        <f>'12'!W78</f>
        <v xml:space="preserve"> MARCELINHO-SCCP </v>
      </c>
    </row>
    <row r="48" spans="1:33" ht="24.95" customHeight="1">
      <c r="A48" s="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1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5"/>
      <c r="Z48" s="5">
        <v>47</v>
      </c>
      <c r="AA48" s="6" t="str">
        <f t="shared" si="4"/>
        <v>F.P.F.M. - 42ª Taça São Paulo Individual 2026</v>
      </c>
      <c r="AB48" s="6" t="str">
        <f t="shared" si="5"/>
        <v>Master - 1ª Divisão</v>
      </c>
      <c r="AC48" s="7">
        <v>1</v>
      </c>
      <c r="AD48" s="7">
        <f t="shared" si="6"/>
        <v>8</v>
      </c>
      <c r="AE48" s="7">
        <f>'12'!O79</f>
        <v>6</v>
      </c>
      <c r="AF48" s="6" t="str">
        <f>'12'!Q79</f>
        <v xml:space="preserve"> ERISMAR-SAVMZ </v>
      </c>
      <c r="AG48" s="6" t="str">
        <f>'12'!W79</f>
        <v xml:space="preserve"> BERGAMINI-CFC </v>
      </c>
    </row>
    <row r="49" spans="1:33" ht="24.95" customHeight="1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Z49" s="5">
        <v>48</v>
      </c>
      <c r="AA49" s="6" t="str">
        <f t="shared" si="4"/>
        <v>F.P.F.M. - 42ª Taça São Paulo Individual 2026</v>
      </c>
      <c r="AB49" s="6" t="str">
        <f t="shared" si="5"/>
        <v>Master - 1ª Divisão</v>
      </c>
      <c r="AC49" s="7">
        <v>1</v>
      </c>
      <c r="AD49" s="7">
        <f t="shared" si="6"/>
        <v>8</v>
      </c>
      <c r="AE49" s="7">
        <f>'12'!O80</f>
        <v>1</v>
      </c>
      <c r="AF49" s="6" t="str">
        <f>'12'!Q80</f>
        <v xml:space="preserve"> BRAGHETTO-SAVMZ </v>
      </c>
      <c r="AG49" s="6" t="str">
        <f>'12'!W80</f>
        <v xml:space="preserve"> CHARLEAUX-SFC </v>
      </c>
    </row>
    <row r="50" spans="1:33" ht="24.95" customHeight="1">
      <c r="A50" s="2"/>
      <c r="B50" s="9"/>
      <c r="C50" s="10" t="s">
        <v>16</v>
      </c>
      <c r="D50" s="11"/>
      <c r="E50" s="11"/>
      <c r="F50" s="11"/>
      <c r="G50" s="11"/>
      <c r="H50" s="11"/>
      <c r="I50" s="11"/>
      <c r="J50" s="11"/>
      <c r="K50" s="12" t="s">
        <v>17</v>
      </c>
      <c r="L50" s="13"/>
      <c r="M50" s="1"/>
      <c r="N50" s="9"/>
      <c r="O50" s="10" t="s">
        <v>16</v>
      </c>
      <c r="P50" s="11"/>
      <c r="Q50" s="11"/>
      <c r="R50" s="11"/>
      <c r="S50" s="11"/>
      <c r="T50" s="11"/>
      <c r="U50" s="11"/>
      <c r="V50" s="11"/>
      <c r="W50" s="12" t="s">
        <v>17</v>
      </c>
      <c r="X50" s="13"/>
      <c r="Z50" s="5">
        <v>49</v>
      </c>
      <c r="AA50" s="6" t="str">
        <f t="shared" si="4"/>
        <v>F.P.F.M. - 42ª Taça São Paulo Individual 2026</v>
      </c>
      <c r="AB50" s="6" t="str">
        <f t="shared" si="5"/>
        <v>Master - 1ª Divisão</v>
      </c>
      <c r="AC50" s="7">
        <v>1</v>
      </c>
      <c r="AD50" s="7">
        <f t="shared" si="6"/>
        <v>9</v>
      </c>
      <c r="AE50" s="7">
        <f>'12'!B85</f>
        <v>5</v>
      </c>
      <c r="AF50" s="6" t="str">
        <f>'12'!D85</f>
        <v xml:space="preserve"> BRYANT-SAVMZ </v>
      </c>
      <c r="AG50" s="6" t="str">
        <f>'12'!J85</f>
        <v xml:space="preserve"> CHARLEAUX-SFC </v>
      </c>
    </row>
    <row r="51" spans="1:33" s="36" customFormat="1" ht="24.95" customHeight="1">
      <c r="A51" s="30"/>
      <c r="B51" s="31"/>
      <c r="C51" s="14" t="str">
        <f>$AA$8</f>
        <v>F.P.F.M. - 42ª Taça São Paulo Individual 2026</v>
      </c>
      <c r="D51" s="32"/>
      <c r="E51" s="32"/>
      <c r="F51" s="32"/>
      <c r="G51" s="32"/>
      <c r="H51" s="32"/>
      <c r="I51" s="32"/>
      <c r="J51" s="32"/>
      <c r="K51" s="29" t="str">
        <f>$AB$8</f>
        <v>Master - 1ª Divisão</v>
      </c>
      <c r="L51" s="33"/>
      <c r="M51" s="34"/>
      <c r="N51" s="35"/>
      <c r="O51" s="14" t="str">
        <f>$AA$9</f>
        <v>F.P.F.M. - 42ª Taça São Paulo Individual 2026</v>
      </c>
      <c r="P51" s="32"/>
      <c r="Q51" s="32"/>
      <c r="R51" s="32"/>
      <c r="S51" s="32"/>
      <c r="T51" s="32"/>
      <c r="U51" s="32"/>
      <c r="V51" s="32"/>
      <c r="W51" s="29" t="str">
        <f>$AB$9</f>
        <v>Master - 1ª Divisão</v>
      </c>
      <c r="X51" s="33"/>
      <c r="Z51" s="37">
        <v>50</v>
      </c>
      <c r="AA51" s="38" t="str">
        <f t="shared" si="4"/>
        <v>F.P.F.M. - 42ª Taça São Paulo Individual 2026</v>
      </c>
      <c r="AB51" s="38" t="str">
        <f t="shared" si="5"/>
        <v>Master - 1ª Divisão</v>
      </c>
      <c r="AC51" s="39">
        <v>1</v>
      </c>
      <c r="AD51" s="39">
        <f t="shared" si="6"/>
        <v>9</v>
      </c>
      <c r="AE51" s="39">
        <f>'12'!B86</f>
        <v>6</v>
      </c>
      <c r="AF51" s="38" t="str">
        <f>'12'!D86</f>
        <v xml:space="preserve"> EDU BOLA-SEP </v>
      </c>
      <c r="AG51" s="38" t="str">
        <f>'12'!J86</f>
        <v xml:space="preserve"> WAGNER LUIZ-SCCP </v>
      </c>
    </row>
    <row r="52" spans="1:33" ht="24.95" customHeight="1">
      <c r="A52" s="2"/>
      <c r="B52" s="15"/>
      <c r="C52" s="16"/>
      <c r="D52" s="16"/>
      <c r="E52" s="17"/>
      <c r="F52" s="17"/>
      <c r="G52" s="17"/>
      <c r="H52" s="17"/>
      <c r="I52" s="17"/>
      <c r="J52" s="1"/>
      <c r="K52" s="1"/>
      <c r="L52" s="18"/>
      <c r="M52" s="1"/>
      <c r="N52" s="15"/>
      <c r="O52" s="16"/>
      <c r="P52" s="16"/>
      <c r="Q52" s="17"/>
      <c r="R52" s="17"/>
      <c r="S52" s="17"/>
      <c r="T52" s="17"/>
      <c r="U52" s="17"/>
      <c r="V52" s="1"/>
      <c r="W52" s="1"/>
      <c r="X52" s="18"/>
      <c r="Z52" s="5">
        <v>51</v>
      </c>
      <c r="AA52" s="6" t="str">
        <f t="shared" si="4"/>
        <v>F.P.F.M. - 42ª Taça São Paulo Individual 2026</v>
      </c>
      <c r="AB52" s="6" t="str">
        <f t="shared" si="5"/>
        <v>Master - 1ª Divisão</v>
      </c>
      <c r="AC52" s="7">
        <v>1</v>
      </c>
      <c r="AD52" s="7">
        <f t="shared" si="6"/>
        <v>9</v>
      </c>
      <c r="AE52" s="7">
        <f>'12'!B87</f>
        <v>1</v>
      </c>
      <c r="AF52" s="6" t="str">
        <f>'12'!D87</f>
        <v xml:space="preserve"> SAMMARTINO-SEP </v>
      </c>
      <c r="AG52" s="6" t="str">
        <f>'12'!J87</f>
        <v xml:space="preserve"> BASILIO-CEP </v>
      </c>
    </row>
    <row r="53" spans="1:33" ht="24.95" customHeight="1">
      <c r="A53" s="2">
        <v>1</v>
      </c>
      <c r="B53" s="15"/>
      <c r="C53" s="19" t="s">
        <v>23</v>
      </c>
      <c r="D53" s="16"/>
      <c r="E53" s="180" t="str">
        <f>$AF$8</f>
        <v xml:space="preserve"> BRYANT-SAVMZ </v>
      </c>
      <c r="F53" s="181"/>
      <c r="G53" s="181"/>
      <c r="H53" s="181"/>
      <c r="I53" s="182"/>
      <c r="J53" s="1"/>
      <c r="K53" s="1"/>
      <c r="L53" s="18"/>
      <c r="M53" s="1"/>
      <c r="N53" s="15"/>
      <c r="O53" s="19" t="s">
        <v>23</v>
      </c>
      <c r="P53" s="16"/>
      <c r="Q53" s="180" t="str">
        <f>$AF$9</f>
        <v xml:space="preserve"> BRAGHETTO-SAVMZ </v>
      </c>
      <c r="R53" s="181"/>
      <c r="S53" s="181"/>
      <c r="T53" s="181"/>
      <c r="U53" s="182"/>
      <c r="V53" s="1"/>
      <c r="W53" s="1"/>
      <c r="X53" s="18"/>
      <c r="Z53" s="5">
        <v>52</v>
      </c>
      <c r="AA53" s="6" t="str">
        <f t="shared" si="4"/>
        <v>F.P.F.M. - 42ª Taça São Paulo Individual 2026</v>
      </c>
      <c r="AB53" s="6" t="str">
        <f t="shared" si="5"/>
        <v>Master - 1ª Divisão</v>
      </c>
      <c r="AC53" s="7">
        <v>1</v>
      </c>
      <c r="AD53" s="7">
        <f t="shared" si="6"/>
        <v>9</v>
      </c>
      <c r="AE53" s="7">
        <f>'12'!B88</f>
        <v>2</v>
      </c>
      <c r="AF53" s="6" t="str">
        <f>'12'!D88</f>
        <v xml:space="preserve"> DEMA-SEP </v>
      </c>
      <c r="AG53" s="6" t="str">
        <f>'12'!J88</f>
        <v xml:space="preserve"> CASTILHO FILHO-CEPE </v>
      </c>
    </row>
    <row r="54" spans="1:33" ht="24.95" customHeight="1">
      <c r="A54" s="2">
        <v>1</v>
      </c>
      <c r="B54" s="15"/>
      <c r="C54" s="178">
        <f>$AC$8</f>
        <v>1</v>
      </c>
      <c r="D54" s="20"/>
      <c r="E54" s="183"/>
      <c r="F54" s="184"/>
      <c r="G54" s="184"/>
      <c r="H54" s="184"/>
      <c r="I54" s="185"/>
      <c r="J54" s="1"/>
      <c r="K54" s="186"/>
      <c r="L54" s="18"/>
      <c r="M54" s="1"/>
      <c r="N54" s="15"/>
      <c r="O54" s="178">
        <f>$AC$9</f>
        <v>1</v>
      </c>
      <c r="P54" s="20"/>
      <c r="Q54" s="183"/>
      <c r="R54" s="184"/>
      <c r="S54" s="184"/>
      <c r="T54" s="184"/>
      <c r="U54" s="185"/>
      <c r="V54" s="1"/>
      <c r="W54" s="186"/>
      <c r="X54" s="18"/>
      <c r="Z54" s="5">
        <v>53</v>
      </c>
      <c r="AA54" s="6" t="str">
        <f t="shared" si="4"/>
        <v>F.P.F.M. - 42ª Taça São Paulo Individual 2026</v>
      </c>
      <c r="AB54" s="6" t="str">
        <f t="shared" si="5"/>
        <v>Master - 1ª Divisão</v>
      </c>
      <c r="AC54" s="7">
        <v>1</v>
      </c>
      <c r="AD54" s="7">
        <f t="shared" si="6"/>
        <v>9</v>
      </c>
      <c r="AE54" s="7">
        <f>'12'!B89</f>
        <v>3</v>
      </c>
      <c r="AF54" s="6" t="str">
        <f>'12'!D89</f>
        <v xml:space="preserve"> ERISMAR-SAVMZ </v>
      </c>
      <c r="AG54" s="6" t="str">
        <f>'12'!J89</f>
        <v xml:space="preserve"> MARCELINHO-SCCP </v>
      </c>
    </row>
    <row r="55" spans="1:33" ht="24.95" customHeight="1">
      <c r="A55" s="2"/>
      <c r="B55" s="15"/>
      <c r="C55" s="179"/>
      <c r="D55" s="20"/>
      <c r="E55" s="21"/>
      <c r="F55" s="21"/>
      <c r="G55" s="21"/>
      <c r="H55" s="21"/>
      <c r="I55" s="21"/>
      <c r="J55" s="1"/>
      <c r="K55" s="187"/>
      <c r="L55" s="18"/>
      <c r="M55" s="1"/>
      <c r="N55" s="15"/>
      <c r="O55" s="179"/>
      <c r="P55" s="20"/>
      <c r="Q55" s="21"/>
      <c r="R55" s="21"/>
      <c r="S55" s="21"/>
      <c r="T55" s="21"/>
      <c r="U55" s="21"/>
      <c r="V55" s="1"/>
      <c r="W55" s="187"/>
      <c r="X55" s="18"/>
      <c r="Z55" s="5">
        <v>54</v>
      </c>
      <c r="AA55" s="6" t="str">
        <f t="shared" si="4"/>
        <v>F.P.F.M. - 42ª Taça São Paulo Individual 2026</v>
      </c>
      <c r="AB55" s="6" t="str">
        <f t="shared" si="5"/>
        <v>Master - 1ª Divisão</v>
      </c>
      <c r="AC55" s="7">
        <v>1</v>
      </c>
      <c r="AD55" s="7">
        <f t="shared" si="6"/>
        <v>9</v>
      </c>
      <c r="AE55" s="7">
        <f>'12'!B90</f>
        <v>4</v>
      </c>
      <c r="AF55" s="6" t="str">
        <f>'12'!D90</f>
        <v xml:space="preserve"> BRAGHETTO-SAVMZ </v>
      </c>
      <c r="AG55" s="6" t="str">
        <f>'12'!J90</f>
        <v xml:space="preserve"> BERGAMINI-CFC </v>
      </c>
    </row>
    <row r="56" spans="1:33" ht="24.95" customHeight="1">
      <c r="A56" s="2"/>
      <c r="B56" s="15"/>
      <c r="C56" s="1"/>
      <c r="D56" s="20"/>
      <c r="E56" s="21"/>
      <c r="F56" s="21"/>
      <c r="G56" s="21"/>
      <c r="H56" s="21"/>
      <c r="I56" s="21"/>
      <c r="J56" s="1"/>
      <c r="K56" s="188"/>
      <c r="L56" s="18"/>
      <c r="M56" s="1"/>
      <c r="N56" s="15"/>
      <c r="O56" s="1"/>
      <c r="P56" s="20"/>
      <c r="Q56" s="21"/>
      <c r="R56" s="21"/>
      <c r="S56" s="21"/>
      <c r="T56" s="21"/>
      <c r="U56" s="21"/>
      <c r="V56" s="1"/>
      <c r="W56" s="188"/>
      <c r="X56" s="18"/>
      <c r="Z56" s="5">
        <v>55</v>
      </c>
      <c r="AA56" s="6" t="str">
        <f t="shared" si="4"/>
        <v>F.P.F.M. - 42ª Taça São Paulo Individual 2026</v>
      </c>
      <c r="AB56" s="6" t="str">
        <f t="shared" si="5"/>
        <v>Master - 1ª Divisão</v>
      </c>
      <c r="AC56" s="7">
        <v>1</v>
      </c>
      <c r="AD56" s="7">
        <f t="shared" si="6"/>
        <v>10</v>
      </c>
      <c r="AE56" s="7">
        <f>'12'!O85</f>
        <v>3</v>
      </c>
      <c r="AF56" s="6" t="str">
        <f>'12'!Q85</f>
        <v xml:space="preserve"> BRYANT-SAVMZ </v>
      </c>
      <c r="AG56" s="6" t="str">
        <f>'12'!W85</f>
        <v xml:space="preserve"> BERGAMINI-CFC </v>
      </c>
    </row>
    <row r="57" spans="1:33" ht="24.95" customHeight="1">
      <c r="A57" s="2"/>
      <c r="B57" s="15"/>
      <c r="C57" s="19" t="s">
        <v>24</v>
      </c>
      <c r="D57" s="20"/>
      <c r="E57" s="21"/>
      <c r="F57" s="21"/>
      <c r="G57" s="21"/>
      <c r="H57" s="21"/>
      <c r="I57" s="21"/>
      <c r="J57" s="1"/>
      <c r="K57" s="1"/>
      <c r="L57" s="18"/>
      <c r="M57" s="1"/>
      <c r="N57" s="15"/>
      <c r="O57" s="19" t="s">
        <v>24</v>
      </c>
      <c r="P57" s="20"/>
      <c r="Q57" s="21"/>
      <c r="R57" s="21"/>
      <c r="S57" s="21"/>
      <c r="T57" s="21"/>
      <c r="U57" s="21"/>
      <c r="V57" s="1"/>
      <c r="W57" s="1"/>
      <c r="X57" s="18"/>
      <c r="Z57" s="5">
        <v>56</v>
      </c>
      <c r="AA57" s="6" t="str">
        <f t="shared" si="4"/>
        <v>F.P.F.M. - 42ª Taça São Paulo Individual 2026</v>
      </c>
      <c r="AB57" s="6" t="str">
        <f t="shared" si="5"/>
        <v>Master - 1ª Divisão</v>
      </c>
      <c r="AC57" s="7">
        <v>1</v>
      </c>
      <c r="AD57" s="7">
        <f t="shared" si="6"/>
        <v>10</v>
      </c>
      <c r="AE57" s="7">
        <f>'12'!O86</f>
        <v>4</v>
      </c>
      <c r="AF57" s="6" t="str">
        <f>'12'!Q86</f>
        <v xml:space="preserve"> EDU BOLA-SEP </v>
      </c>
      <c r="AG57" s="6" t="str">
        <f>'12'!W86</f>
        <v xml:space="preserve"> CHARLEAUX-SFC </v>
      </c>
    </row>
    <row r="58" spans="1:33" ht="24.95" customHeight="1">
      <c r="A58" s="2"/>
      <c r="B58" s="22"/>
      <c r="C58" s="178">
        <f>$AD$8</f>
        <v>2</v>
      </c>
      <c r="D58" s="1"/>
      <c r="E58" s="1"/>
      <c r="F58" s="1"/>
      <c r="G58" s="1"/>
      <c r="H58" s="1"/>
      <c r="I58" s="1"/>
      <c r="J58" s="1"/>
      <c r="K58" s="1"/>
      <c r="L58" s="18"/>
      <c r="M58" s="1"/>
      <c r="N58" s="22"/>
      <c r="O58" s="178">
        <f>$AD$9</f>
        <v>2</v>
      </c>
      <c r="P58" s="1"/>
      <c r="Q58" s="1"/>
      <c r="R58" s="1"/>
      <c r="S58" s="1"/>
      <c r="T58" s="1"/>
      <c r="U58" s="1"/>
      <c r="V58" s="1"/>
      <c r="W58" s="1"/>
      <c r="X58" s="18"/>
      <c r="Z58" s="5">
        <v>57</v>
      </c>
      <c r="AA58" s="6" t="str">
        <f t="shared" si="4"/>
        <v>F.P.F.M. - 42ª Taça São Paulo Individual 2026</v>
      </c>
      <c r="AB58" s="6" t="str">
        <f t="shared" si="5"/>
        <v>Master - 1ª Divisão</v>
      </c>
      <c r="AC58" s="7">
        <v>1</v>
      </c>
      <c r="AD58" s="7">
        <f t="shared" si="6"/>
        <v>10</v>
      </c>
      <c r="AE58" s="7">
        <f>'12'!O87</f>
        <v>5</v>
      </c>
      <c r="AF58" s="6" t="str">
        <f>'12'!Q87</f>
        <v xml:space="preserve"> SAMMARTINO-SEP </v>
      </c>
      <c r="AG58" s="6" t="str">
        <f>'12'!W87</f>
        <v xml:space="preserve"> WAGNER LUIZ-SCCP </v>
      </c>
    </row>
    <row r="59" spans="1:33" ht="24.95" customHeight="1">
      <c r="A59" s="2">
        <v>1</v>
      </c>
      <c r="B59" s="22"/>
      <c r="C59" s="179"/>
      <c r="D59" s="1"/>
      <c r="E59" s="180" t="str">
        <f>$AG$8</f>
        <v xml:space="preserve"> ERISMAR-SAVMZ </v>
      </c>
      <c r="F59" s="181"/>
      <c r="G59" s="181"/>
      <c r="H59" s="181"/>
      <c r="I59" s="182"/>
      <c r="J59" s="1"/>
      <c r="K59" s="1"/>
      <c r="L59" s="18"/>
      <c r="M59" s="1"/>
      <c r="N59" s="22"/>
      <c r="O59" s="179"/>
      <c r="P59" s="1"/>
      <c r="Q59" s="180" t="str">
        <f>$AG$9</f>
        <v xml:space="preserve"> DEMA-SEP </v>
      </c>
      <c r="R59" s="181"/>
      <c r="S59" s="181"/>
      <c r="T59" s="181"/>
      <c r="U59" s="182"/>
      <c r="V59" s="1"/>
      <c r="W59" s="1"/>
      <c r="X59" s="18"/>
      <c r="Z59" s="5">
        <v>58</v>
      </c>
      <c r="AA59" s="6" t="str">
        <f t="shared" si="4"/>
        <v>F.P.F.M. - 42ª Taça São Paulo Individual 2026</v>
      </c>
      <c r="AB59" s="6" t="str">
        <f t="shared" si="5"/>
        <v>Master - 1ª Divisão</v>
      </c>
      <c r="AC59" s="7">
        <v>1</v>
      </c>
      <c r="AD59" s="7">
        <f t="shared" si="6"/>
        <v>10</v>
      </c>
      <c r="AE59" s="7">
        <f>'12'!O88</f>
        <v>6</v>
      </c>
      <c r="AF59" s="6" t="str">
        <f>'12'!Q88</f>
        <v xml:space="preserve"> DEMA-SEP </v>
      </c>
      <c r="AG59" s="6" t="str">
        <f>'12'!W88</f>
        <v xml:space="preserve"> BASILIO-CEP </v>
      </c>
    </row>
    <row r="60" spans="1:33" ht="24.95" customHeight="1">
      <c r="A60" s="2">
        <v>1</v>
      </c>
      <c r="B60" s="22"/>
      <c r="C60" s="1"/>
      <c r="D60" s="1"/>
      <c r="E60" s="183"/>
      <c r="F60" s="184"/>
      <c r="G60" s="184"/>
      <c r="H60" s="184"/>
      <c r="I60" s="185"/>
      <c r="J60" s="1"/>
      <c r="K60" s="186"/>
      <c r="L60" s="18"/>
      <c r="M60" s="1"/>
      <c r="N60" s="22"/>
      <c r="O60" s="1"/>
      <c r="P60" s="1"/>
      <c r="Q60" s="183"/>
      <c r="R60" s="184"/>
      <c r="S60" s="184"/>
      <c r="T60" s="184"/>
      <c r="U60" s="185"/>
      <c r="V60" s="1"/>
      <c r="W60" s="186"/>
      <c r="X60" s="18"/>
      <c r="Z60" s="5">
        <v>59</v>
      </c>
      <c r="AA60" s="6" t="str">
        <f t="shared" si="4"/>
        <v>F.P.F.M. - 42ª Taça São Paulo Individual 2026</v>
      </c>
      <c r="AB60" s="6" t="str">
        <f t="shared" si="5"/>
        <v>Master - 1ª Divisão</v>
      </c>
      <c r="AC60" s="7">
        <v>1</v>
      </c>
      <c r="AD60" s="7">
        <f t="shared" si="6"/>
        <v>10</v>
      </c>
      <c r="AE60" s="7">
        <f>'12'!O89</f>
        <v>1</v>
      </c>
      <c r="AF60" s="6" t="str">
        <f>'12'!Q89</f>
        <v xml:space="preserve"> ERISMAR-SAVMZ </v>
      </c>
      <c r="AG60" s="6" t="str">
        <f>'12'!W89</f>
        <v xml:space="preserve"> CASTILHO FILHO-CEPE </v>
      </c>
    </row>
    <row r="61" spans="1:33" ht="24.95" customHeight="1">
      <c r="A61" s="2"/>
      <c r="B61" s="22"/>
      <c r="C61" s="19" t="s">
        <v>20</v>
      </c>
      <c r="D61" s="1"/>
      <c r="E61" s="21"/>
      <c r="F61" s="21"/>
      <c r="G61" s="21"/>
      <c r="H61" s="21"/>
      <c r="I61" s="21"/>
      <c r="J61" s="1"/>
      <c r="K61" s="187"/>
      <c r="L61" s="18"/>
      <c r="M61" s="1"/>
      <c r="N61" s="22"/>
      <c r="O61" s="19" t="s">
        <v>20</v>
      </c>
      <c r="P61" s="1"/>
      <c r="Q61" s="21"/>
      <c r="R61" s="21"/>
      <c r="S61" s="21"/>
      <c r="T61" s="21"/>
      <c r="U61" s="21"/>
      <c r="V61" s="1"/>
      <c r="W61" s="187"/>
      <c r="X61" s="18"/>
      <c r="Z61" s="5">
        <v>60</v>
      </c>
      <c r="AA61" s="6" t="str">
        <f t="shared" si="4"/>
        <v>F.P.F.M. - 42ª Taça São Paulo Individual 2026</v>
      </c>
      <c r="AB61" s="6" t="str">
        <f t="shared" si="5"/>
        <v>Master - 1ª Divisão</v>
      </c>
      <c r="AC61" s="7">
        <v>1</v>
      </c>
      <c r="AD61" s="7">
        <f t="shared" si="6"/>
        <v>10</v>
      </c>
      <c r="AE61" s="7">
        <f>'12'!O90</f>
        <v>2</v>
      </c>
      <c r="AF61" s="6" t="str">
        <f>'12'!Q90</f>
        <v xml:space="preserve"> BRAGHETTO-SAVMZ </v>
      </c>
      <c r="AG61" s="6" t="str">
        <f>'12'!W90</f>
        <v xml:space="preserve"> MARCELINHO-SCCP </v>
      </c>
    </row>
    <row r="62" spans="1:33" ht="24.95" customHeight="1">
      <c r="A62" s="2"/>
      <c r="B62" s="22"/>
      <c r="C62" s="178">
        <f>$AE$8</f>
        <v>3</v>
      </c>
      <c r="D62" s="1"/>
      <c r="E62" s="21"/>
      <c r="F62" s="21"/>
      <c r="G62" s="21"/>
      <c r="H62" s="21"/>
      <c r="I62" s="21"/>
      <c r="J62" s="1"/>
      <c r="K62" s="188"/>
      <c r="L62" s="18"/>
      <c r="M62" s="1"/>
      <c r="N62" s="22"/>
      <c r="O62" s="178">
        <f>$AE$9</f>
        <v>4</v>
      </c>
      <c r="P62" s="1"/>
      <c r="Q62" s="21"/>
      <c r="R62" s="21"/>
      <c r="S62" s="21"/>
      <c r="T62" s="21"/>
      <c r="U62" s="21"/>
      <c r="V62" s="1"/>
      <c r="W62" s="188"/>
      <c r="X62" s="18"/>
      <c r="Z62" s="5">
        <v>61</v>
      </c>
      <c r="AA62" s="6" t="str">
        <f t="shared" si="4"/>
        <v>F.P.F.M. - 42ª Taça São Paulo Individual 2026</v>
      </c>
      <c r="AB62" s="6" t="str">
        <f t="shared" si="5"/>
        <v>Master - 1ª Divisão</v>
      </c>
      <c r="AC62" s="7">
        <v>1</v>
      </c>
      <c r="AD62" s="7">
        <f t="shared" si="6"/>
        <v>11</v>
      </c>
      <c r="AE62" s="7">
        <f>'12'!B95</f>
        <v>1</v>
      </c>
      <c r="AF62" s="6" t="str">
        <f>'12'!D95</f>
        <v xml:space="preserve"> BRYANT-SAVMZ </v>
      </c>
      <c r="AG62" s="6" t="str">
        <f>'12'!J95</f>
        <v xml:space="preserve"> MARCELINHO-SCCP </v>
      </c>
    </row>
    <row r="63" spans="1:33" ht="24.95" customHeight="1">
      <c r="A63" s="2"/>
      <c r="B63" s="22"/>
      <c r="C63" s="179"/>
      <c r="D63" s="1"/>
      <c r="E63" s="21"/>
      <c r="F63" s="21"/>
      <c r="G63" s="21"/>
      <c r="H63" s="21"/>
      <c r="I63" s="21"/>
      <c r="J63" s="1"/>
      <c r="K63" s="1"/>
      <c r="L63" s="18"/>
      <c r="M63" s="1"/>
      <c r="N63" s="22"/>
      <c r="O63" s="179"/>
      <c r="P63" s="1"/>
      <c r="Q63" s="21"/>
      <c r="R63" s="21"/>
      <c r="S63" s="21"/>
      <c r="T63" s="21"/>
      <c r="U63" s="21"/>
      <c r="V63" s="1"/>
      <c r="W63" s="1"/>
      <c r="X63" s="18"/>
      <c r="Z63" s="5">
        <v>62</v>
      </c>
      <c r="AA63" s="6" t="str">
        <f t="shared" si="4"/>
        <v>F.P.F.M. - 42ª Taça São Paulo Individual 2026</v>
      </c>
      <c r="AB63" s="6" t="str">
        <f t="shared" si="5"/>
        <v>Master - 1ª Divisão</v>
      </c>
      <c r="AC63" s="7">
        <v>1</v>
      </c>
      <c r="AD63" s="7">
        <f t="shared" si="6"/>
        <v>11</v>
      </c>
      <c r="AE63" s="7">
        <f>'12'!B96</f>
        <v>2</v>
      </c>
      <c r="AF63" s="6" t="str">
        <f>'12'!D96</f>
        <v xml:space="preserve"> EDU BOLA-SEP </v>
      </c>
      <c r="AG63" s="6" t="str">
        <f>'12'!J96</f>
        <v xml:space="preserve"> BERGAMINI-CFC </v>
      </c>
    </row>
    <row r="64" spans="1:33" ht="24.95" customHeight="1">
      <c r="A64" s="2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1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5"/>
      <c r="Z64" s="5">
        <v>63</v>
      </c>
      <c r="AA64" s="6" t="str">
        <f t="shared" si="4"/>
        <v>F.P.F.M. - 42ª Taça São Paulo Individual 2026</v>
      </c>
      <c r="AB64" s="6" t="str">
        <f t="shared" si="5"/>
        <v>Master - 1ª Divisão</v>
      </c>
      <c r="AC64" s="7">
        <v>1</v>
      </c>
      <c r="AD64" s="7">
        <f t="shared" si="6"/>
        <v>11</v>
      </c>
      <c r="AE64" s="7">
        <f>'12'!B97</f>
        <v>3</v>
      </c>
      <c r="AF64" s="6" t="str">
        <f>'12'!D97</f>
        <v xml:space="preserve"> SAMMARTINO-SEP </v>
      </c>
      <c r="AG64" s="6" t="str">
        <f>'12'!J97</f>
        <v xml:space="preserve"> CHARLEAUX-SFC </v>
      </c>
    </row>
    <row r="65" spans="1:33" ht="24.95" customHeight="1">
      <c r="A65" s="2"/>
      <c r="Z65" s="5">
        <v>64</v>
      </c>
      <c r="AA65" s="6" t="str">
        <f t="shared" si="4"/>
        <v>F.P.F.M. - 42ª Taça São Paulo Individual 2026</v>
      </c>
      <c r="AB65" s="6" t="str">
        <f t="shared" si="5"/>
        <v>Master - 1ª Divisão</v>
      </c>
      <c r="AC65" s="7">
        <v>1</v>
      </c>
      <c r="AD65" s="7">
        <f t="shared" si="6"/>
        <v>11</v>
      </c>
      <c r="AE65" s="7">
        <f>'12'!B98</f>
        <v>4</v>
      </c>
      <c r="AF65" s="6" t="str">
        <f>'12'!D98</f>
        <v xml:space="preserve"> DEMA-SEP </v>
      </c>
      <c r="AG65" s="6" t="str">
        <f>'12'!J98</f>
        <v xml:space="preserve"> WAGNER LUIZ-SCCP </v>
      </c>
    </row>
    <row r="66" spans="1:33" ht="24.95" customHeight="1">
      <c r="A66" s="2"/>
      <c r="B66" s="9"/>
      <c r="C66" s="10" t="s">
        <v>16</v>
      </c>
      <c r="D66" s="11"/>
      <c r="E66" s="11"/>
      <c r="F66" s="11"/>
      <c r="G66" s="11"/>
      <c r="H66" s="11"/>
      <c r="I66" s="11"/>
      <c r="J66" s="11"/>
      <c r="K66" s="12" t="s">
        <v>17</v>
      </c>
      <c r="L66" s="13"/>
      <c r="M66" s="1"/>
      <c r="N66" s="9"/>
      <c r="O66" s="10" t="s">
        <v>16</v>
      </c>
      <c r="P66" s="11"/>
      <c r="Q66" s="11"/>
      <c r="R66" s="11"/>
      <c r="S66" s="11"/>
      <c r="T66" s="11"/>
      <c r="U66" s="11"/>
      <c r="V66" s="11"/>
      <c r="W66" s="12" t="s">
        <v>17</v>
      </c>
      <c r="X66" s="13"/>
      <c r="Z66" s="5">
        <v>65</v>
      </c>
      <c r="AA66" s="6" t="str">
        <f t="shared" si="4"/>
        <v>F.P.F.M. - 42ª Taça São Paulo Individual 2026</v>
      </c>
      <c r="AB66" s="6" t="str">
        <f t="shared" si="5"/>
        <v>Master - 1ª Divisão</v>
      </c>
      <c r="AC66" s="7">
        <v>1</v>
      </c>
      <c r="AD66" s="7">
        <f t="shared" si="6"/>
        <v>11</v>
      </c>
      <c r="AE66" s="7">
        <f>'12'!B99</f>
        <v>5</v>
      </c>
      <c r="AF66" s="6" t="str">
        <f>'12'!D99</f>
        <v xml:space="preserve"> ERISMAR-SAVMZ </v>
      </c>
      <c r="AG66" s="6" t="str">
        <f>'12'!J99</f>
        <v xml:space="preserve"> BASILIO-CEP </v>
      </c>
    </row>
    <row r="67" spans="1:33" s="36" customFormat="1" ht="24.95" customHeight="1">
      <c r="A67" s="30"/>
      <c r="B67" s="31"/>
      <c r="C67" s="14" t="str">
        <f>$AA$10</f>
        <v>F.P.F.M. - 42ª Taça São Paulo Individual 2026</v>
      </c>
      <c r="D67" s="32"/>
      <c r="E67" s="32"/>
      <c r="F67" s="32"/>
      <c r="G67" s="32"/>
      <c r="H67" s="32"/>
      <c r="I67" s="32"/>
      <c r="J67" s="32"/>
      <c r="K67" s="29" t="str">
        <f>$AB$10</f>
        <v>Master - 1ª Divisão</v>
      </c>
      <c r="L67" s="33"/>
      <c r="M67" s="34"/>
      <c r="N67" s="35"/>
      <c r="O67" s="14" t="str">
        <f>$AA$11</f>
        <v>F.P.F.M. - 42ª Taça São Paulo Individual 2026</v>
      </c>
      <c r="P67" s="32"/>
      <c r="Q67" s="32"/>
      <c r="R67" s="32"/>
      <c r="S67" s="32"/>
      <c r="T67" s="32"/>
      <c r="U67" s="32"/>
      <c r="V67" s="32"/>
      <c r="W67" s="29" t="str">
        <f>$AB$11</f>
        <v>Master - 1ª Divisão</v>
      </c>
      <c r="X67" s="33"/>
      <c r="Z67" s="37">
        <v>66</v>
      </c>
      <c r="AA67" s="38" t="str">
        <f t="shared" si="4"/>
        <v>F.P.F.M. - 42ª Taça São Paulo Individual 2026</v>
      </c>
      <c r="AB67" s="38" t="str">
        <f t="shared" si="5"/>
        <v>Master - 1ª Divisão</v>
      </c>
      <c r="AC67" s="39">
        <v>1</v>
      </c>
      <c r="AD67" s="39">
        <f t="shared" si="6"/>
        <v>11</v>
      </c>
      <c r="AE67" s="39">
        <f>'12'!B100</f>
        <v>6</v>
      </c>
      <c r="AF67" s="38" t="str">
        <f>'12'!D100</f>
        <v xml:space="preserve"> BRAGHETTO-SAVMZ </v>
      </c>
      <c r="AG67" s="38" t="str">
        <f>'12'!J100</f>
        <v xml:space="preserve"> CASTILHO FILHO-CEPE </v>
      </c>
    </row>
    <row r="68" spans="1:33" ht="24.95" customHeight="1">
      <c r="A68" s="2"/>
      <c r="B68" s="15"/>
      <c r="C68" s="16"/>
      <c r="D68" s="16"/>
      <c r="E68" s="17"/>
      <c r="F68" s="17"/>
      <c r="G68" s="17"/>
      <c r="H68" s="17"/>
      <c r="I68" s="17"/>
      <c r="J68" s="1"/>
      <c r="K68" s="1"/>
      <c r="L68" s="18"/>
      <c r="M68" s="1"/>
      <c r="N68" s="15"/>
      <c r="O68" s="16"/>
      <c r="P68" s="16"/>
      <c r="Q68" s="17"/>
      <c r="R68" s="17"/>
      <c r="S68" s="17"/>
      <c r="T68" s="17"/>
      <c r="U68" s="17"/>
      <c r="V68" s="1"/>
      <c r="W68" s="1"/>
      <c r="X68" s="18"/>
      <c r="Z68" s="5"/>
      <c r="AA68" s="6"/>
      <c r="AB68" s="6"/>
      <c r="AC68" s="7"/>
      <c r="AD68" s="7"/>
      <c r="AE68" s="7"/>
      <c r="AF68" s="6"/>
      <c r="AG68" s="6"/>
    </row>
    <row r="69" spans="1:33" ht="24.95" customHeight="1">
      <c r="A69" s="2">
        <v>1</v>
      </c>
      <c r="B69" s="15"/>
      <c r="C69" s="19" t="s">
        <v>23</v>
      </c>
      <c r="D69" s="16"/>
      <c r="E69" s="180" t="str">
        <f>$AF$10</f>
        <v xml:space="preserve"> EDU BOLA-SEP </v>
      </c>
      <c r="F69" s="181"/>
      <c r="G69" s="181"/>
      <c r="H69" s="181"/>
      <c r="I69" s="182"/>
      <c r="J69" s="1"/>
      <c r="K69" s="1"/>
      <c r="L69" s="18"/>
      <c r="M69" s="1"/>
      <c r="N69" s="15"/>
      <c r="O69" s="19" t="s">
        <v>23</v>
      </c>
      <c r="P69" s="16"/>
      <c r="Q69" s="180" t="str">
        <f>$AF$11</f>
        <v xml:space="preserve"> CASTILHO FILHO-CEPE </v>
      </c>
      <c r="R69" s="181"/>
      <c r="S69" s="181"/>
      <c r="T69" s="181"/>
      <c r="U69" s="182"/>
      <c r="V69" s="1"/>
      <c r="W69" s="1"/>
      <c r="X69" s="18"/>
      <c r="Z69" s="5"/>
      <c r="AA69" s="6"/>
      <c r="AB69" s="6"/>
      <c r="AC69" s="7"/>
      <c r="AD69" s="7"/>
      <c r="AE69" s="7"/>
      <c r="AF69" s="6"/>
      <c r="AG69" s="6"/>
    </row>
    <row r="70" spans="1:33" ht="24.95" customHeight="1">
      <c r="A70" s="2">
        <v>1</v>
      </c>
      <c r="B70" s="15"/>
      <c r="C70" s="178">
        <f>$AC$10</f>
        <v>1</v>
      </c>
      <c r="D70" s="20"/>
      <c r="E70" s="183"/>
      <c r="F70" s="184"/>
      <c r="G70" s="184"/>
      <c r="H70" s="184"/>
      <c r="I70" s="185"/>
      <c r="J70" s="1"/>
      <c r="K70" s="186"/>
      <c r="L70" s="18"/>
      <c r="M70" s="1"/>
      <c r="N70" s="15"/>
      <c r="O70" s="178">
        <f>$AC$11</f>
        <v>1</v>
      </c>
      <c r="P70" s="20"/>
      <c r="Q70" s="183"/>
      <c r="R70" s="184"/>
      <c r="S70" s="184"/>
      <c r="T70" s="184"/>
      <c r="U70" s="185"/>
      <c r="V70" s="1"/>
      <c r="W70" s="186"/>
      <c r="X70" s="18"/>
      <c r="Z70" s="5"/>
      <c r="AA70" s="6"/>
      <c r="AB70" s="6"/>
      <c r="AC70" s="7"/>
      <c r="AD70" s="7"/>
      <c r="AE70" s="7"/>
      <c r="AF70" s="6"/>
      <c r="AG70" s="6"/>
    </row>
    <row r="71" spans="1:33" ht="24.95" customHeight="1">
      <c r="A71" s="2"/>
      <c r="B71" s="15"/>
      <c r="C71" s="179"/>
      <c r="D71" s="20"/>
      <c r="E71" s="21"/>
      <c r="F71" s="21"/>
      <c r="G71" s="21"/>
      <c r="H71" s="21"/>
      <c r="I71" s="21"/>
      <c r="J71" s="1"/>
      <c r="K71" s="187"/>
      <c r="L71" s="18"/>
      <c r="M71" s="1"/>
      <c r="N71" s="15"/>
      <c r="O71" s="179"/>
      <c r="P71" s="20"/>
      <c r="Q71" s="21"/>
      <c r="R71" s="21"/>
      <c r="S71" s="21"/>
      <c r="T71" s="21"/>
      <c r="U71" s="21"/>
      <c r="V71" s="1"/>
      <c r="W71" s="187"/>
      <c r="X71" s="18"/>
      <c r="Z71" s="5"/>
      <c r="AA71" s="6"/>
      <c r="AB71" s="6"/>
      <c r="AC71" s="7"/>
      <c r="AD71" s="7"/>
      <c r="AE71" s="7"/>
      <c r="AF71" s="6"/>
      <c r="AG71" s="6"/>
    </row>
    <row r="72" spans="1:33" ht="24.95" customHeight="1">
      <c r="A72" s="2"/>
      <c r="B72" s="15"/>
      <c r="C72" s="1"/>
      <c r="D72" s="20"/>
      <c r="E72" s="21"/>
      <c r="F72" s="21"/>
      <c r="G72" s="21"/>
      <c r="H72" s="21"/>
      <c r="I72" s="21"/>
      <c r="J72" s="1"/>
      <c r="K72" s="188"/>
      <c r="L72" s="18"/>
      <c r="M72" s="1"/>
      <c r="N72" s="15"/>
      <c r="O72" s="1"/>
      <c r="P72" s="20"/>
      <c r="Q72" s="21"/>
      <c r="R72" s="21"/>
      <c r="S72" s="21"/>
      <c r="T72" s="21"/>
      <c r="U72" s="21"/>
      <c r="V72" s="1"/>
      <c r="W72" s="188"/>
      <c r="X72" s="18"/>
      <c r="Z72" s="5"/>
      <c r="AA72" s="6"/>
      <c r="AB72" s="6"/>
      <c r="AC72" s="7"/>
      <c r="AD72" s="7"/>
      <c r="AE72" s="7"/>
      <c r="AF72" s="6"/>
      <c r="AG72" s="6"/>
    </row>
    <row r="73" spans="1:33" ht="24.95" customHeight="1">
      <c r="A73" s="2"/>
      <c r="B73" s="15"/>
      <c r="C73" s="19" t="s">
        <v>24</v>
      </c>
      <c r="D73" s="20"/>
      <c r="E73" s="21"/>
      <c r="F73" s="21"/>
      <c r="G73" s="21"/>
      <c r="H73" s="21"/>
      <c r="I73" s="21"/>
      <c r="J73" s="1"/>
      <c r="K73" s="1"/>
      <c r="L73" s="18"/>
      <c r="M73" s="1"/>
      <c r="N73" s="15"/>
      <c r="O73" s="19" t="s">
        <v>24</v>
      </c>
      <c r="P73" s="20"/>
      <c r="Q73" s="21"/>
      <c r="R73" s="21"/>
      <c r="S73" s="21"/>
      <c r="T73" s="21"/>
      <c r="U73" s="21"/>
      <c r="V73" s="1"/>
      <c r="W73" s="1"/>
      <c r="X73" s="18"/>
      <c r="Z73" s="5"/>
      <c r="AA73" s="6"/>
      <c r="AB73" s="6"/>
      <c r="AC73" s="7"/>
      <c r="AD73" s="7"/>
      <c r="AE73" s="7"/>
      <c r="AF73" s="6"/>
      <c r="AG73" s="6"/>
    </row>
    <row r="74" spans="1:33" ht="24.95" customHeight="1">
      <c r="A74" s="2"/>
      <c r="B74" s="22"/>
      <c r="C74" s="178">
        <f>$AD$10</f>
        <v>2</v>
      </c>
      <c r="D74" s="1"/>
      <c r="E74" s="1"/>
      <c r="F74" s="1"/>
      <c r="G74" s="1"/>
      <c r="H74" s="1"/>
      <c r="I74" s="1"/>
      <c r="J74" s="1"/>
      <c r="K74" s="1"/>
      <c r="L74" s="18"/>
      <c r="M74" s="1"/>
      <c r="N74" s="22"/>
      <c r="O74" s="178">
        <f>$AD$11</f>
        <v>2</v>
      </c>
      <c r="P74" s="1"/>
      <c r="Q74" s="1"/>
      <c r="R74" s="1"/>
      <c r="S74" s="1"/>
      <c r="T74" s="1"/>
      <c r="U74" s="1"/>
      <c r="V74" s="1"/>
      <c r="W74" s="1"/>
      <c r="X74" s="18"/>
      <c r="Z74" s="5"/>
      <c r="AA74" s="6"/>
      <c r="AB74" s="6"/>
      <c r="AC74" s="7"/>
      <c r="AD74" s="7"/>
      <c r="AE74" s="7"/>
      <c r="AF74" s="6"/>
      <c r="AG74" s="6"/>
    </row>
    <row r="75" spans="1:33" ht="24.95" customHeight="1">
      <c r="A75" s="2">
        <v>1</v>
      </c>
      <c r="B75" s="22"/>
      <c r="C75" s="179"/>
      <c r="D75" s="1"/>
      <c r="E75" s="180" t="str">
        <f>$AG$10</f>
        <v xml:space="preserve"> SAMMARTINO-SEP </v>
      </c>
      <c r="F75" s="181"/>
      <c r="G75" s="181"/>
      <c r="H75" s="181"/>
      <c r="I75" s="182"/>
      <c r="J75" s="1"/>
      <c r="K75" s="1"/>
      <c r="L75" s="18"/>
      <c r="M75" s="1"/>
      <c r="N75" s="22"/>
      <c r="O75" s="179"/>
      <c r="P75" s="1"/>
      <c r="Q75" s="180" t="str">
        <f>$AG$11</f>
        <v xml:space="preserve"> WAGNER LUIZ-SCCP </v>
      </c>
      <c r="R75" s="181"/>
      <c r="S75" s="181"/>
      <c r="T75" s="181"/>
      <c r="U75" s="182"/>
      <c r="V75" s="1"/>
      <c r="W75" s="1"/>
      <c r="X75" s="18"/>
      <c r="Z75" s="5"/>
      <c r="AA75" s="6"/>
      <c r="AB75" s="6"/>
      <c r="AC75" s="7"/>
      <c r="AD75" s="7"/>
      <c r="AE75" s="7"/>
      <c r="AF75" s="6"/>
      <c r="AG75" s="6"/>
    </row>
    <row r="76" spans="1:33" ht="24.95" customHeight="1">
      <c r="A76" s="2">
        <v>1</v>
      </c>
      <c r="B76" s="22"/>
      <c r="C76" s="1"/>
      <c r="D76" s="1"/>
      <c r="E76" s="183"/>
      <c r="F76" s="184"/>
      <c r="G76" s="184"/>
      <c r="H76" s="184"/>
      <c r="I76" s="185"/>
      <c r="J76" s="1"/>
      <c r="K76" s="186"/>
      <c r="L76" s="18"/>
      <c r="M76" s="1"/>
      <c r="N76" s="22"/>
      <c r="O76" s="1"/>
      <c r="P76" s="1"/>
      <c r="Q76" s="183"/>
      <c r="R76" s="184"/>
      <c r="S76" s="184"/>
      <c r="T76" s="184"/>
      <c r="U76" s="185"/>
      <c r="V76" s="1"/>
      <c r="W76" s="186"/>
      <c r="X76" s="18"/>
      <c r="Z76" s="5"/>
      <c r="AA76" s="6"/>
      <c r="AB76" s="6"/>
      <c r="AC76" s="7"/>
      <c r="AD76" s="7"/>
      <c r="AE76" s="7"/>
      <c r="AF76" s="6"/>
      <c r="AG76" s="6"/>
    </row>
    <row r="77" spans="1:33" ht="24.95" customHeight="1">
      <c r="A77" s="2"/>
      <c r="B77" s="22"/>
      <c r="C77" s="19" t="s">
        <v>20</v>
      </c>
      <c r="D77" s="1"/>
      <c r="E77" s="21"/>
      <c r="F77" s="21"/>
      <c r="G77" s="21"/>
      <c r="H77" s="21"/>
      <c r="I77" s="21"/>
      <c r="J77" s="1"/>
      <c r="K77" s="187"/>
      <c r="L77" s="18"/>
      <c r="M77" s="1"/>
      <c r="N77" s="22"/>
      <c r="O77" s="19" t="s">
        <v>20</v>
      </c>
      <c r="P77" s="1"/>
      <c r="Q77" s="21"/>
      <c r="R77" s="21"/>
      <c r="S77" s="21"/>
      <c r="T77" s="21"/>
      <c r="U77" s="21"/>
      <c r="V77" s="1"/>
      <c r="W77" s="187"/>
      <c r="X77" s="18"/>
      <c r="Z77" s="5"/>
      <c r="AA77" s="6"/>
      <c r="AB77" s="6"/>
      <c r="AC77" s="7"/>
      <c r="AD77" s="7"/>
      <c r="AE77" s="7"/>
      <c r="AF77" s="6"/>
      <c r="AG77" s="6"/>
    </row>
    <row r="78" spans="1:33" ht="24.95" customHeight="1">
      <c r="A78" s="2"/>
      <c r="B78" s="22"/>
      <c r="C78" s="178">
        <f>$AE$10</f>
        <v>5</v>
      </c>
      <c r="D78" s="1"/>
      <c r="E78" s="21"/>
      <c r="F78" s="21"/>
      <c r="G78" s="21"/>
      <c r="H78" s="21"/>
      <c r="I78" s="21"/>
      <c r="J78" s="1"/>
      <c r="K78" s="188"/>
      <c r="L78" s="18"/>
      <c r="M78" s="1"/>
      <c r="N78" s="22"/>
      <c r="O78" s="178">
        <f>$AE$11</f>
        <v>6</v>
      </c>
      <c r="P78" s="1"/>
      <c r="Q78" s="21"/>
      <c r="R78" s="21"/>
      <c r="S78" s="21"/>
      <c r="T78" s="21"/>
      <c r="U78" s="21"/>
      <c r="V78" s="1"/>
      <c r="W78" s="188"/>
      <c r="X78" s="18"/>
      <c r="Z78" s="5"/>
      <c r="AA78" s="6"/>
      <c r="AB78" s="6"/>
      <c r="AC78" s="7"/>
      <c r="AD78" s="7"/>
      <c r="AE78" s="7"/>
      <c r="AF78" s="6"/>
      <c r="AG78" s="6"/>
    </row>
    <row r="79" spans="1:33" ht="24.95" customHeight="1">
      <c r="A79" s="2"/>
      <c r="B79" s="22"/>
      <c r="C79" s="179"/>
      <c r="D79" s="1"/>
      <c r="E79" s="21"/>
      <c r="F79" s="21"/>
      <c r="G79" s="21"/>
      <c r="H79" s="21"/>
      <c r="I79" s="21"/>
      <c r="J79" s="1"/>
      <c r="K79" s="1"/>
      <c r="L79" s="18"/>
      <c r="M79" s="1"/>
      <c r="N79" s="22"/>
      <c r="O79" s="179"/>
      <c r="P79" s="1"/>
      <c r="Q79" s="21"/>
      <c r="R79" s="21"/>
      <c r="S79" s="21"/>
      <c r="T79" s="21"/>
      <c r="U79" s="21"/>
      <c r="V79" s="1"/>
      <c r="W79" s="1"/>
      <c r="X79" s="18"/>
      <c r="Z79" s="5"/>
      <c r="AA79" s="6"/>
      <c r="AB79" s="6"/>
      <c r="AC79" s="7"/>
      <c r="AD79" s="7"/>
      <c r="AE79" s="7"/>
      <c r="AF79" s="6"/>
      <c r="AG79" s="6"/>
    </row>
    <row r="80" spans="1:33" ht="24.95" customHeight="1">
      <c r="A80" s="2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1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5"/>
      <c r="Z80" s="5"/>
      <c r="AA80" s="6"/>
      <c r="AB80" s="6"/>
      <c r="AC80" s="7"/>
      <c r="AD80" s="7"/>
      <c r="AE80" s="7"/>
      <c r="AF80" s="6"/>
      <c r="AG80" s="6"/>
    </row>
    <row r="81" spans="1:33" ht="24.95" customHeight="1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Z81" s="5"/>
      <c r="AA81" s="6"/>
      <c r="AB81" s="6"/>
      <c r="AC81" s="7"/>
      <c r="AD81" s="7"/>
      <c r="AE81" s="7"/>
      <c r="AF81" s="6"/>
      <c r="AG81" s="6"/>
    </row>
    <row r="82" spans="1:33" ht="24.95" customHeight="1">
      <c r="A82" s="2"/>
      <c r="B82" s="9"/>
      <c r="C82" s="10" t="s">
        <v>16</v>
      </c>
      <c r="D82" s="11"/>
      <c r="E82" s="11"/>
      <c r="F82" s="11"/>
      <c r="G82" s="11"/>
      <c r="H82" s="11"/>
      <c r="I82" s="11"/>
      <c r="J82" s="11"/>
      <c r="K82" s="12" t="s">
        <v>17</v>
      </c>
      <c r="L82" s="13"/>
      <c r="M82" s="1"/>
      <c r="N82" s="9"/>
      <c r="O82" s="10" t="s">
        <v>16</v>
      </c>
      <c r="P82" s="11"/>
      <c r="Q82" s="11"/>
      <c r="R82" s="11"/>
      <c r="S82" s="11"/>
      <c r="T82" s="11"/>
      <c r="U82" s="11"/>
      <c r="V82" s="11"/>
      <c r="W82" s="12" t="s">
        <v>17</v>
      </c>
      <c r="X82" s="13"/>
      <c r="Z82" s="5"/>
      <c r="AA82" s="6"/>
      <c r="AB82" s="6"/>
      <c r="AC82" s="7"/>
      <c r="AD82" s="7"/>
      <c r="AE82" s="7"/>
      <c r="AF82" s="6"/>
      <c r="AG82" s="6"/>
    </row>
    <row r="83" spans="1:33" s="36" customFormat="1" ht="24.95" customHeight="1">
      <c r="A83" s="30"/>
      <c r="B83" s="31"/>
      <c r="C83" s="14" t="str">
        <f>$AA$12</f>
        <v>F.P.F.M. - 42ª Taça São Paulo Individual 2026</v>
      </c>
      <c r="D83" s="32"/>
      <c r="E83" s="32"/>
      <c r="F83" s="32"/>
      <c r="G83" s="32"/>
      <c r="H83" s="32"/>
      <c r="I83" s="32"/>
      <c r="J83" s="32"/>
      <c r="K83" s="29" t="str">
        <f>$AB$12</f>
        <v>Master - 1ª Divisão</v>
      </c>
      <c r="L83" s="33"/>
      <c r="M83" s="34"/>
      <c r="N83" s="35"/>
      <c r="O83" s="14" t="str">
        <f>$AA$13</f>
        <v>F.P.F.M. - 42ª Taça São Paulo Individual 2026</v>
      </c>
      <c r="P83" s="32"/>
      <c r="Q83" s="32"/>
      <c r="R83" s="32"/>
      <c r="S83" s="32"/>
      <c r="T83" s="32"/>
      <c r="U83" s="32"/>
      <c r="V83" s="32"/>
      <c r="W83" s="29" t="str">
        <f>$AB$13</f>
        <v>Master - 1ª Divisão</v>
      </c>
      <c r="X83" s="33"/>
      <c r="Z83" s="37"/>
      <c r="AA83" s="38"/>
      <c r="AB83" s="38"/>
      <c r="AC83" s="39"/>
      <c r="AD83" s="39"/>
      <c r="AE83" s="39"/>
      <c r="AF83" s="38"/>
      <c r="AG83" s="38"/>
    </row>
    <row r="84" spans="1:33" ht="24.95" customHeight="1">
      <c r="A84" s="2"/>
      <c r="B84" s="15"/>
      <c r="C84" s="16"/>
      <c r="D84" s="16"/>
      <c r="E84" s="17"/>
      <c r="F84" s="17"/>
      <c r="G84" s="17"/>
      <c r="H84" s="17"/>
      <c r="I84" s="17"/>
      <c r="J84" s="1"/>
      <c r="K84" s="1"/>
      <c r="L84" s="18"/>
      <c r="M84" s="1"/>
      <c r="N84" s="15"/>
      <c r="O84" s="16"/>
      <c r="P84" s="16"/>
      <c r="Q84" s="17"/>
      <c r="R84" s="17"/>
      <c r="S84" s="17"/>
      <c r="T84" s="17"/>
      <c r="U84" s="17"/>
      <c r="V84" s="1"/>
      <c r="W84" s="1"/>
      <c r="X84" s="18"/>
      <c r="Z84" s="5"/>
      <c r="AA84" s="6"/>
      <c r="AB84" s="6"/>
      <c r="AC84" s="7"/>
      <c r="AD84" s="7"/>
      <c r="AE84" s="7"/>
      <c r="AF84" s="6"/>
      <c r="AG84" s="6"/>
    </row>
    <row r="85" spans="1:33" ht="24.95" customHeight="1">
      <c r="A85" s="2">
        <v>1</v>
      </c>
      <c r="B85" s="15"/>
      <c r="C85" s="19" t="s">
        <v>23</v>
      </c>
      <c r="D85" s="16"/>
      <c r="E85" s="180" t="str">
        <f>$AF$12</f>
        <v xml:space="preserve"> BASILIO-CEP </v>
      </c>
      <c r="F85" s="181"/>
      <c r="G85" s="181"/>
      <c r="H85" s="181"/>
      <c r="I85" s="182"/>
      <c r="J85" s="1"/>
      <c r="K85" s="1"/>
      <c r="L85" s="18"/>
      <c r="M85" s="1"/>
      <c r="N85" s="15"/>
      <c r="O85" s="19" t="s">
        <v>23</v>
      </c>
      <c r="P85" s="16"/>
      <c r="Q85" s="180" t="str">
        <f>$AF$13</f>
        <v xml:space="preserve"> MARCELINHO-SCCP </v>
      </c>
      <c r="R85" s="181"/>
      <c r="S85" s="181"/>
      <c r="T85" s="181"/>
      <c r="U85" s="182"/>
      <c r="V85" s="1"/>
      <c r="W85" s="1"/>
      <c r="X85" s="18"/>
      <c r="Z85" s="5"/>
      <c r="AA85" s="6"/>
      <c r="AB85" s="6"/>
      <c r="AC85" s="7"/>
      <c r="AD85" s="7"/>
      <c r="AE85" s="7"/>
      <c r="AF85" s="6"/>
      <c r="AG85" s="6"/>
    </row>
    <row r="86" spans="1:33" ht="24.95" customHeight="1">
      <c r="A86" s="2">
        <v>1</v>
      </c>
      <c r="B86" s="15"/>
      <c r="C86" s="178">
        <f>$AC$12</f>
        <v>1</v>
      </c>
      <c r="D86" s="20"/>
      <c r="E86" s="183"/>
      <c r="F86" s="184"/>
      <c r="G86" s="184"/>
      <c r="H86" s="184"/>
      <c r="I86" s="185"/>
      <c r="J86" s="1"/>
      <c r="K86" s="186"/>
      <c r="L86" s="18"/>
      <c r="M86" s="1"/>
      <c r="N86" s="15"/>
      <c r="O86" s="178">
        <f>$AC$13</f>
        <v>1</v>
      </c>
      <c r="P86" s="20"/>
      <c r="Q86" s="183"/>
      <c r="R86" s="184"/>
      <c r="S86" s="184"/>
      <c r="T86" s="184"/>
      <c r="U86" s="185"/>
      <c r="V86" s="1"/>
      <c r="W86" s="186"/>
      <c r="X86" s="18"/>
      <c r="Z86" s="5"/>
      <c r="AA86" s="6"/>
      <c r="AB86" s="6"/>
      <c r="AC86" s="7"/>
      <c r="AD86" s="7"/>
      <c r="AE86" s="7"/>
      <c r="AF86" s="6"/>
      <c r="AG86" s="6"/>
    </row>
    <row r="87" spans="1:33" ht="24.95" customHeight="1">
      <c r="A87" s="2"/>
      <c r="B87" s="15"/>
      <c r="C87" s="179"/>
      <c r="D87" s="20"/>
      <c r="E87" s="21"/>
      <c r="F87" s="21"/>
      <c r="G87" s="21"/>
      <c r="H87" s="21"/>
      <c r="I87" s="21"/>
      <c r="J87" s="1"/>
      <c r="K87" s="187"/>
      <c r="L87" s="18"/>
      <c r="M87" s="1"/>
      <c r="N87" s="15"/>
      <c r="O87" s="179"/>
      <c r="P87" s="20"/>
      <c r="Q87" s="21"/>
      <c r="R87" s="21"/>
      <c r="S87" s="21"/>
      <c r="T87" s="21"/>
      <c r="U87" s="21"/>
      <c r="V87" s="1"/>
      <c r="W87" s="187"/>
      <c r="X87" s="18"/>
      <c r="Z87" s="5"/>
      <c r="AA87" s="6"/>
      <c r="AB87" s="6"/>
      <c r="AC87" s="7"/>
      <c r="AD87" s="7"/>
      <c r="AE87" s="7"/>
      <c r="AF87" s="6"/>
      <c r="AG87" s="6"/>
    </row>
    <row r="88" spans="1:33" ht="24.95" customHeight="1">
      <c r="A88" s="2"/>
      <c r="B88" s="15"/>
      <c r="C88" s="1"/>
      <c r="D88" s="20"/>
      <c r="E88" s="21"/>
      <c r="F88" s="21"/>
      <c r="G88" s="21"/>
      <c r="H88" s="21"/>
      <c r="I88" s="21"/>
      <c r="J88" s="1"/>
      <c r="K88" s="188"/>
      <c r="L88" s="18"/>
      <c r="M88" s="1"/>
      <c r="N88" s="15"/>
      <c r="O88" s="1"/>
      <c r="P88" s="20"/>
      <c r="Q88" s="21"/>
      <c r="R88" s="21"/>
      <c r="S88" s="21"/>
      <c r="T88" s="21"/>
      <c r="U88" s="21"/>
      <c r="V88" s="1"/>
      <c r="W88" s="188"/>
      <c r="X88" s="18"/>
      <c r="Z88" s="5"/>
      <c r="AA88" s="6"/>
      <c r="AB88" s="6"/>
      <c r="AC88" s="7"/>
      <c r="AD88" s="7"/>
      <c r="AE88" s="7"/>
      <c r="AF88" s="6"/>
      <c r="AG88" s="6"/>
    </row>
    <row r="89" spans="1:33" ht="24.95" customHeight="1">
      <c r="A89" s="2"/>
      <c r="B89" s="15"/>
      <c r="C89" s="19" t="s">
        <v>24</v>
      </c>
      <c r="D89" s="20"/>
      <c r="E89" s="21"/>
      <c r="F89" s="21"/>
      <c r="G89" s="21"/>
      <c r="H89" s="21"/>
      <c r="I89" s="21"/>
      <c r="J89" s="1"/>
      <c r="K89" s="1"/>
      <c r="L89" s="18"/>
      <c r="M89" s="1"/>
      <c r="N89" s="15"/>
      <c r="O89" s="19" t="s">
        <v>24</v>
      </c>
      <c r="P89" s="20"/>
      <c r="Q89" s="21"/>
      <c r="R89" s="21"/>
      <c r="S89" s="21"/>
      <c r="T89" s="21"/>
      <c r="U89" s="21"/>
      <c r="V89" s="1"/>
      <c r="W89" s="1"/>
      <c r="X89" s="18"/>
      <c r="Z89" s="5"/>
      <c r="AA89" s="6"/>
      <c r="AB89" s="6"/>
      <c r="AC89" s="7"/>
      <c r="AD89" s="7"/>
      <c r="AE89" s="7"/>
      <c r="AF89" s="6"/>
      <c r="AG89" s="6"/>
    </row>
    <row r="90" spans="1:33" ht="24.95" customHeight="1">
      <c r="A90" s="2"/>
      <c r="B90" s="22"/>
      <c r="C90" s="178">
        <f>$AD$12</f>
        <v>2</v>
      </c>
      <c r="D90" s="1"/>
      <c r="E90" s="1"/>
      <c r="F90" s="1"/>
      <c r="G90" s="1"/>
      <c r="H90" s="1"/>
      <c r="I90" s="1"/>
      <c r="J90" s="1"/>
      <c r="K90" s="1"/>
      <c r="L90" s="18"/>
      <c r="M90" s="1"/>
      <c r="N90" s="22"/>
      <c r="O90" s="178">
        <f>$AD$13</f>
        <v>2</v>
      </c>
      <c r="P90" s="1"/>
      <c r="Q90" s="1"/>
      <c r="R90" s="1"/>
      <c r="S90" s="1"/>
      <c r="T90" s="1"/>
      <c r="U90" s="1"/>
      <c r="V90" s="1"/>
      <c r="W90" s="1"/>
      <c r="X90" s="18"/>
      <c r="Z90" s="5"/>
      <c r="AA90" s="6"/>
      <c r="AB90" s="6"/>
      <c r="AC90" s="7"/>
      <c r="AD90" s="7"/>
      <c r="AE90" s="7"/>
      <c r="AF90" s="6"/>
      <c r="AG90" s="6"/>
    </row>
    <row r="91" spans="1:33" ht="24.95" customHeight="1">
      <c r="A91" s="2">
        <v>1</v>
      </c>
      <c r="B91" s="22"/>
      <c r="C91" s="179"/>
      <c r="D91" s="1"/>
      <c r="E91" s="180" t="str">
        <f>$AG$12</f>
        <v xml:space="preserve"> CHARLEAUX-SFC </v>
      </c>
      <c r="F91" s="181"/>
      <c r="G91" s="181"/>
      <c r="H91" s="181"/>
      <c r="I91" s="182"/>
      <c r="J91" s="1"/>
      <c r="K91" s="1"/>
      <c r="L91" s="18"/>
      <c r="M91" s="1"/>
      <c r="N91" s="22"/>
      <c r="O91" s="179"/>
      <c r="P91" s="1"/>
      <c r="Q91" s="180" t="str">
        <f>$AG$13</f>
        <v xml:space="preserve"> BERGAMINI-CFC </v>
      </c>
      <c r="R91" s="181"/>
      <c r="S91" s="181"/>
      <c r="T91" s="181"/>
      <c r="U91" s="182"/>
      <c r="V91" s="1"/>
      <c r="W91" s="1"/>
      <c r="X91" s="18"/>
      <c r="Z91" s="5"/>
      <c r="AA91" s="6"/>
      <c r="AB91" s="6"/>
      <c r="AC91" s="7"/>
      <c r="AD91" s="7"/>
      <c r="AE91" s="7"/>
      <c r="AF91" s="6"/>
      <c r="AG91" s="6"/>
    </row>
    <row r="92" spans="1:33" ht="24.95" customHeight="1">
      <c r="A92" s="2">
        <v>1</v>
      </c>
      <c r="B92" s="22"/>
      <c r="C92" s="1"/>
      <c r="D92" s="1"/>
      <c r="E92" s="183"/>
      <c r="F92" s="184"/>
      <c r="G92" s="184"/>
      <c r="H92" s="184"/>
      <c r="I92" s="185"/>
      <c r="J92" s="1"/>
      <c r="K92" s="186"/>
      <c r="L92" s="18"/>
      <c r="M92" s="1"/>
      <c r="N92" s="22"/>
      <c r="O92" s="1"/>
      <c r="P92" s="1"/>
      <c r="Q92" s="183"/>
      <c r="R92" s="184"/>
      <c r="S92" s="184"/>
      <c r="T92" s="184"/>
      <c r="U92" s="185"/>
      <c r="V92" s="1"/>
      <c r="W92" s="186"/>
      <c r="X92" s="18"/>
      <c r="Z92" s="5"/>
      <c r="AA92" s="6"/>
      <c r="AB92" s="6"/>
      <c r="AC92" s="7"/>
      <c r="AD92" s="7"/>
      <c r="AE92" s="7"/>
      <c r="AF92" s="6"/>
      <c r="AG92" s="6"/>
    </row>
    <row r="93" spans="1:33" ht="24.95" customHeight="1">
      <c r="A93" s="2"/>
      <c r="B93" s="22"/>
      <c r="C93" s="19" t="s">
        <v>20</v>
      </c>
      <c r="D93" s="1"/>
      <c r="E93" s="21"/>
      <c r="F93" s="21"/>
      <c r="G93" s="21"/>
      <c r="H93" s="21"/>
      <c r="I93" s="21"/>
      <c r="J93" s="1"/>
      <c r="K93" s="187"/>
      <c r="L93" s="18"/>
      <c r="M93" s="1"/>
      <c r="N93" s="22"/>
      <c r="O93" s="19" t="s">
        <v>20</v>
      </c>
      <c r="P93" s="1"/>
      <c r="Q93" s="21"/>
      <c r="R93" s="21"/>
      <c r="S93" s="21"/>
      <c r="T93" s="21"/>
      <c r="U93" s="21"/>
      <c r="V93" s="1"/>
      <c r="W93" s="187"/>
      <c r="X93" s="18"/>
      <c r="Z93" s="5"/>
      <c r="AA93" s="6"/>
      <c r="AB93" s="6"/>
      <c r="AC93" s="7"/>
      <c r="AD93" s="7"/>
      <c r="AE93" s="7"/>
      <c r="AF93" s="6"/>
      <c r="AG93" s="6"/>
    </row>
    <row r="94" spans="1:33" ht="24.95" customHeight="1">
      <c r="A94" s="2"/>
      <c r="B94" s="22"/>
      <c r="C94" s="178">
        <f>$AE$12</f>
        <v>1</v>
      </c>
      <c r="D94" s="1"/>
      <c r="E94" s="21"/>
      <c r="F94" s="21"/>
      <c r="G94" s="21"/>
      <c r="H94" s="21"/>
      <c r="I94" s="21"/>
      <c r="J94" s="1"/>
      <c r="K94" s="188"/>
      <c r="L94" s="18"/>
      <c r="M94" s="1"/>
      <c r="N94" s="22"/>
      <c r="O94" s="178">
        <f>$AE$13</f>
        <v>2</v>
      </c>
      <c r="P94" s="1"/>
      <c r="Q94" s="21"/>
      <c r="R94" s="21"/>
      <c r="S94" s="21"/>
      <c r="T94" s="21"/>
      <c r="U94" s="21"/>
      <c r="V94" s="1"/>
      <c r="W94" s="188"/>
      <c r="X94" s="18"/>
    </row>
    <row r="95" spans="1:33" ht="24.95" customHeight="1">
      <c r="A95" s="2"/>
      <c r="B95" s="22"/>
      <c r="C95" s="179"/>
      <c r="D95" s="1"/>
      <c r="E95" s="21"/>
      <c r="F95" s="21"/>
      <c r="G95" s="21"/>
      <c r="H95" s="21"/>
      <c r="I95" s="21"/>
      <c r="J95" s="1"/>
      <c r="K95" s="1"/>
      <c r="L95" s="18"/>
      <c r="M95" s="1"/>
      <c r="N95" s="22"/>
      <c r="O95" s="179"/>
      <c r="P95" s="1"/>
      <c r="Q95" s="21"/>
      <c r="R95" s="21"/>
      <c r="S95" s="21"/>
      <c r="T95" s="21"/>
      <c r="U95" s="21"/>
      <c r="V95" s="1"/>
      <c r="W95" s="1"/>
      <c r="X95" s="18"/>
    </row>
    <row r="96" spans="1:33" ht="24.95" customHeight="1">
      <c r="A96" s="2"/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5"/>
      <c r="M96" s="1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5"/>
    </row>
    <row r="97" spans="1:24" ht="24.95" customHeight="1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4.95" customHeight="1">
      <c r="A98" s="2"/>
      <c r="B98" s="9"/>
      <c r="C98" s="10" t="s">
        <v>16</v>
      </c>
      <c r="D98" s="11"/>
      <c r="E98" s="11"/>
      <c r="F98" s="11"/>
      <c r="G98" s="11"/>
      <c r="H98" s="11"/>
      <c r="I98" s="11"/>
      <c r="J98" s="11"/>
      <c r="K98" s="12" t="s">
        <v>17</v>
      </c>
      <c r="L98" s="13"/>
      <c r="M98" s="1"/>
      <c r="N98" s="9"/>
      <c r="O98" s="10" t="s">
        <v>16</v>
      </c>
      <c r="P98" s="11"/>
      <c r="Q98" s="11"/>
      <c r="R98" s="11"/>
      <c r="S98" s="11"/>
      <c r="T98" s="11"/>
      <c r="U98" s="11"/>
      <c r="V98" s="11"/>
      <c r="W98" s="12" t="s">
        <v>17</v>
      </c>
      <c r="X98" s="13"/>
    </row>
    <row r="99" spans="1:24" s="36" customFormat="1" ht="24.95" customHeight="1">
      <c r="A99" s="30"/>
      <c r="B99" s="31"/>
      <c r="C99" s="14" t="str">
        <f>$AA$14</f>
        <v>F.P.F.M. - 42ª Taça São Paulo Individual 2026</v>
      </c>
      <c r="D99" s="32"/>
      <c r="E99" s="32"/>
      <c r="F99" s="32"/>
      <c r="G99" s="32"/>
      <c r="H99" s="32"/>
      <c r="I99" s="32"/>
      <c r="J99" s="32"/>
      <c r="K99" s="29" t="str">
        <f>$AB$14</f>
        <v>Master - 1ª Divisão</v>
      </c>
      <c r="L99" s="33"/>
      <c r="M99" s="34"/>
      <c r="N99" s="35"/>
      <c r="O99" s="14" t="str">
        <f>$AA$15</f>
        <v>F.P.F.M. - 42ª Taça São Paulo Individual 2026</v>
      </c>
      <c r="P99" s="32"/>
      <c r="Q99" s="32"/>
      <c r="R99" s="32"/>
      <c r="S99" s="32"/>
      <c r="T99" s="32"/>
      <c r="U99" s="32"/>
      <c r="V99" s="32"/>
      <c r="W99" s="29" t="str">
        <f>$AB$15</f>
        <v>Master - 1ª Divisão</v>
      </c>
      <c r="X99" s="33"/>
    </row>
    <row r="100" spans="1:24" ht="24.95" customHeight="1">
      <c r="A100" s="2"/>
      <c r="B100" s="15"/>
      <c r="C100" s="16"/>
      <c r="D100" s="16"/>
      <c r="E100" s="17"/>
      <c r="F100" s="17"/>
      <c r="G100" s="17"/>
      <c r="H100" s="17"/>
      <c r="I100" s="17"/>
      <c r="J100" s="1"/>
      <c r="K100" s="1"/>
      <c r="L100" s="18"/>
      <c r="M100" s="1"/>
      <c r="N100" s="15"/>
      <c r="O100" s="16"/>
      <c r="P100" s="16"/>
      <c r="Q100" s="17"/>
      <c r="R100" s="17"/>
      <c r="S100" s="17"/>
      <c r="T100" s="17"/>
      <c r="U100" s="17"/>
      <c r="V100" s="1"/>
      <c r="W100" s="1"/>
      <c r="X100" s="18"/>
    </row>
    <row r="101" spans="1:24" ht="24.95" customHeight="1">
      <c r="A101" s="2">
        <v>1</v>
      </c>
      <c r="B101" s="15"/>
      <c r="C101" s="19" t="s">
        <v>23</v>
      </c>
      <c r="D101" s="16"/>
      <c r="E101" s="180" t="str">
        <f>$AF$14</f>
        <v xml:space="preserve"> BRYANT-SAVMZ </v>
      </c>
      <c r="F101" s="181"/>
      <c r="G101" s="181"/>
      <c r="H101" s="181"/>
      <c r="I101" s="182"/>
      <c r="J101" s="1"/>
      <c r="K101" s="1"/>
      <c r="L101" s="18"/>
      <c r="M101" s="1"/>
      <c r="N101" s="15"/>
      <c r="O101" s="19" t="s">
        <v>23</v>
      </c>
      <c r="P101" s="16"/>
      <c r="Q101" s="180" t="str">
        <f>$AF$15</f>
        <v xml:space="preserve"> ERISMAR-SAVMZ </v>
      </c>
      <c r="R101" s="181"/>
      <c r="S101" s="181"/>
      <c r="T101" s="181"/>
      <c r="U101" s="182"/>
      <c r="V101" s="1"/>
      <c r="W101" s="1"/>
      <c r="X101" s="18"/>
    </row>
    <row r="102" spans="1:24" ht="24.95" customHeight="1">
      <c r="A102" s="2">
        <v>1</v>
      </c>
      <c r="B102" s="15"/>
      <c r="C102" s="178">
        <f>$AC$14</f>
        <v>1</v>
      </c>
      <c r="D102" s="20"/>
      <c r="E102" s="183"/>
      <c r="F102" s="184"/>
      <c r="G102" s="184"/>
      <c r="H102" s="184"/>
      <c r="I102" s="185"/>
      <c r="J102" s="1"/>
      <c r="K102" s="186"/>
      <c r="L102" s="18"/>
      <c r="M102" s="1"/>
      <c r="N102" s="15"/>
      <c r="O102" s="178">
        <f>$AC$15</f>
        <v>1</v>
      </c>
      <c r="P102" s="20"/>
      <c r="Q102" s="183"/>
      <c r="R102" s="184"/>
      <c r="S102" s="184"/>
      <c r="T102" s="184"/>
      <c r="U102" s="185"/>
      <c r="V102" s="1"/>
      <c r="W102" s="186"/>
      <c r="X102" s="18"/>
    </row>
    <row r="103" spans="1:24" ht="24.95" customHeight="1">
      <c r="A103" s="2"/>
      <c r="B103" s="15"/>
      <c r="C103" s="179"/>
      <c r="D103" s="20"/>
      <c r="E103" s="21"/>
      <c r="F103" s="21"/>
      <c r="G103" s="21"/>
      <c r="H103" s="21"/>
      <c r="I103" s="21"/>
      <c r="J103" s="1"/>
      <c r="K103" s="187"/>
      <c r="L103" s="18"/>
      <c r="M103" s="1"/>
      <c r="N103" s="15"/>
      <c r="O103" s="179"/>
      <c r="P103" s="20"/>
      <c r="Q103" s="21"/>
      <c r="R103" s="21"/>
      <c r="S103" s="21"/>
      <c r="T103" s="21"/>
      <c r="U103" s="21"/>
      <c r="V103" s="1"/>
      <c r="W103" s="187"/>
      <c r="X103" s="18"/>
    </row>
    <row r="104" spans="1:24" ht="24.95" customHeight="1">
      <c r="A104" s="2"/>
      <c r="B104" s="15"/>
      <c r="C104" s="1"/>
      <c r="D104" s="20"/>
      <c r="E104" s="21"/>
      <c r="F104" s="21"/>
      <c r="G104" s="21"/>
      <c r="H104" s="21"/>
      <c r="I104" s="21"/>
      <c r="J104" s="1"/>
      <c r="K104" s="188"/>
      <c r="L104" s="18"/>
      <c r="M104" s="1"/>
      <c r="N104" s="15"/>
      <c r="O104" s="1"/>
      <c r="P104" s="20"/>
      <c r="Q104" s="21"/>
      <c r="R104" s="21"/>
      <c r="S104" s="21"/>
      <c r="T104" s="21"/>
      <c r="U104" s="21"/>
      <c r="V104" s="1"/>
      <c r="W104" s="188"/>
      <c r="X104" s="18"/>
    </row>
    <row r="105" spans="1:24" ht="24.95" customHeight="1">
      <c r="A105" s="2"/>
      <c r="B105" s="15"/>
      <c r="C105" s="19" t="s">
        <v>24</v>
      </c>
      <c r="D105" s="20"/>
      <c r="E105" s="21"/>
      <c r="F105" s="21"/>
      <c r="G105" s="21"/>
      <c r="H105" s="21"/>
      <c r="I105" s="21"/>
      <c r="J105" s="1"/>
      <c r="K105" s="1"/>
      <c r="L105" s="18"/>
      <c r="M105" s="1"/>
      <c r="N105" s="15"/>
      <c r="O105" s="19" t="s">
        <v>24</v>
      </c>
      <c r="P105" s="20"/>
      <c r="Q105" s="21"/>
      <c r="R105" s="21"/>
      <c r="S105" s="21"/>
      <c r="T105" s="21"/>
      <c r="U105" s="21"/>
      <c r="V105" s="1"/>
      <c r="W105" s="1"/>
      <c r="X105" s="18"/>
    </row>
    <row r="106" spans="1:24" ht="24.95" customHeight="1">
      <c r="A106" s="2"/>
      <c r="B106" s="22"/>
      <c r="C106" s="178">
        <f>$AD$14</f>
        <v>3</v>
      </c>
      <c r="D106" s="1"/>
      <c r="E106" s="1"/>
      <c r="F106" s="1"/>
      <c r="G106" s="1"/>
      <c r="H106" s="1"/>
      <c r="I106" s="1"/>
      <c r="J106" s="1"/>
      <c r="K106" s="1"/>
      <c r="L106" s="18"/>
      <c r="M106" s="1"/>
      <c r="N106" s="22"/>
      <c r="O106" s="178">
        <f>$AD$15</f>
        <v>3</v>
      </c>
      <c r="P106" s="1"/>
      <c r="Q106" s="1"/>
      <c r="R106" s="1"/>
      <c r="S106" s="1"/>
      <c r="T106" s="1"/>
      <c r="U106" s="1"/>
      <c r="V106" s="1"/>
      <c r="W106" s="1"/>
      <c r="X106" s="18"/>
    </row>
    <row r="107" spans="1:24" ht="24.95" customHeight="1">
      <c r="A107" s="2">
        <v>1</v>
      </c>
      <c r="B107" s="22"/>
      <c r="C107" s="179"/>
      <c r="D107" s="1"/>
      <c r="E107" s="180" t="str">
        <f>$AG$14</f>
        <v xml:space="preserve"> DEMA-SEP </v>
      </c>
      <c r="F107" s="181"/>
      <c r="G107" s="181"/>
      <c r="H107" s="181"/>
      <c r="I107" s="182"/>
      <c r="J107" s="1"/>
      <c r="K107" s="1"/>
      <c r="L107" s="18"/>
      <c r="M107" s="1"/>
      <c r="N107" s="22"/>
      <c r="O107" s="179"/>
      <c r="P107" s="1"/>
      <c r="Q107" s="180" t="str">
        <f>$AG$15</f>
        <v xml:space="preserve"> SAMMARTINO-SEP </v>
      </c>
      <c r="R107" s="181"/>
      <c r="S107" s="181"/>
      <c r="T107" s="181"/>
      <c r="U107" s="182"/>
      <c r="V107" s="1"/>
      <c r="W107" s="1"/>
      <c r="X107" s="18"/>
    </row>
    <row r="108" spans="1:24" ht="24.95" customHeight="1">
      <c r="A108" s="2">
        <v>1</v>
      </c>
      <c r="B108" s="22"/>
      <c r="C108" s="1"/>
      <c r="D108" s="1"/>
      <c r="E108" s="183"/>
      <c r="F108" s="184"/>
      <c r="G108" s="184"/>
      <c r="H108" s="184"/>
      <c r="I108" s="185"/>
      <c r="J108" s="1"/>
      <c r="K108" s="186"/>
      <c r="L108" s="18"/>
      <c r="M108" s="1"/>
      <c r="N108" s="22"/>
      <c r="O108" s="1"/>
      <c r="P108" s="1"/>
      <c r="Q108" s="183"/>
      <c r="R108" s="184"/>
      <c r="S108" s="184"/>
      <c r="T108" s="184"/>
      <c r="U108" s="185"/>
      <c r="V108" s="1"/>
      <c r="W108" s="186"/>
      <c r="X108" s="18"/>
    </row>
    <row r="109" spans="1:24" ht="24.95" customHeight="1">
      <c r="A109" s="2"/>
      <c r="B109" s="22"/>
      <c r="C109" s="19" t="s">
        <v>20</v>
      </c>
      <c r="D109" s="1"/>
      <c r="E109" s="21"/>
      <c r="F109" s="21"/>
      <c r="G109" s="21"/>
      <c r="H109" s="21"/>
      <c r="I109" s="21"/>
      <c r="J109" s="1"/>
      <c r="K109" s="187"/>
      <c r="L109" s="18"/>
      <c r="M109" s="1"/>
      <c r="N109" s="22"/>
      <c r="O109" s="19" t="s">
        <v>20</v>
      </c>
      <c r="P109" s="1"/>
      <c r="Q109" s="21"/>
      <c r="R109" s="21"/>
      <c r="S109" s="21"/>
      <c r="T109" s="21"/>
      <c r="U109" s="21"/>
      <c r="V109" s="1"/>
      <c r="W109" s="187"/>
      <c r="X109" s="18"/>
    </row>
    <row r="110" spans="1:24" ht="24.95" customHeight="1">
      <c r="A110" s="2"/>
      <c r="B110" s="22"/>
      <c r="C110" s="178">
        <f>$AE$14</f>
        <v>2</v>
      </c>
      <c r="D110" s="1"/>
      <c r="E110" s="21"/>
      <c r="F110" s="21"/>
      <c r="G110" s="21"/>
      <c r="H110" s="21"/>
      <c r="I110" s="21"/>
      <c r="J110" s="1"/>
      <c r="K110" s="188"/>
      <c r="L110" s="18"/>
      <c r="M110" s="1"/>
      <c r="N110" s="22"/>
      <c r="O110" s="178">
        <f>$AE$15</f>
        <v>4</v>
      </c>
      <c r="P110" s="1"/>
      <c r="Q110" s="21"/>
      <c r="R110" s="21"/>
      <c r="S110" s="21"/>
      <c r="T110" s="21"/>
      <c r="U110" s="21"/>
      <c r="V110" s="1"/>
      <c r="W110" s="188"/>
      <c r="X110" s="18"/>
    </row>
    <row r="111" spans="1:24" ht="24.95" customHeight="1">
      <c r="A111" s="2"/>
      <c r="B111" s="22"/>
      <c r="C111" s="179"/>
      <c r="D111" s="1"/>
      <c r="E111" s="21"/>
      <c r="F111" s="21"/>
      <c r="G111" s="21"/>
      <c r="H111" s="21"/>
      <c r="I111" s="21"/>
      <c r="J111" s="1"/>
      <c r="K111" s="1"/>
      <c r="L111" s="18"/>
      <c r="M111" s="1"/>
      <c r="N111" s="22"/>
      <c r="O111" s="179"/>
      <c r="P111" s="1"/>
      <c r="Q111" s="21"/>
      <c r="R111" s="21"/>
      <c r="S111" s="21"/>
      <c r="T111" s="21"/>
      <c r="U111" s="21"/>
      <c r="V111" s="1"/>
      <c r="W111" s="1"/>
      <c r="X111" s="18"/>
    </row>
    <row r="112" spans="1:24" ht="24.95" customHeight="1">
      <c r="A112" s="2"/>
      <c r="B112" s="23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5"/>
    </row>
    <row r="113" spans="1:24" ht="24.95" customHeight="1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4.95" customHeight="1">
      <c r="A114" s="2"/>
      <c r="B114" s="9"/>
      <c r="C114" s="10" t="s">
        <v>16</v>
      </c>
      <c r="D114" s="11"/>
      <c r="E114" s="11"/>
      <c r="F114" s="11"/>
      <c r="G114" s="11"/>
      <c r="H114" s="11"/>
      <c r="I114" s="11"/>
      <c r="J114" s="11"/>
      <c r="K114" s="12" t="s">
        <v>17</v>
      </c>
      <c r="L114" s="13"/>
      <c r="M114" s="1"/>
      <c r="N114" s="9"/>
      <c r="O114" s="10" t="s">
        <v>16</v>
      </c>
      <c r="P114" s="11"/>
      <c r="Q114" s="11"/>
      <c r="R114" s="11"/>
      <c r="S114" s="11"/>
      <c r="T114" s="11"/>
      <c r="U114" s="11"/>
      <c r="V114" s="11"/>
      <c r="W114" s="12" t="s">
        <v>17</v>
      </c>
      <c r="X114" s="13"/>
    </row>
    <row r="115" spans="1:24" s="36" customFormat="1" ht="24.95" customHeight="1">
      <c r="A115" s="30"/>
      <c r="B115" s="31"/>
      <c r="C115" s="14" t="str">
        <f>$AA$16</f>
        <v>F.P.F.M. - 42ª Taça São Paulo Individual 2026</v>
      </c>
      <c r="D115" s="32"/>
      <c r="E115" s="32"/>
      <c r="F115" s="32"/>
      <c r="G115" s="32"/>
      <c r="H115" s="32"/>
      <c r="I115" s="32"/>
      <c r="J115" s="32"/>
      <c r="K115" s="29" t="str">
        <f>$AB$16</f>
        <v>Master - 1ª Divisão</v>
      </c>
      <c r="L115" s="33"/>
      <c r="M115" s="34"/>
      <c r="N115" s="35"/>
      <c r="O115" s="14" t="str">
        <f>$AA$17</f>
        <v>F.P.F.M. - 42ª Taça São Paulo Individual 2026</v>
      </c>
      <c r="P115" s="32"/>
      <c r="Q115" s="32"/>
      <c r="R115" s="32"/>
      <c r="S115" s="32"/>
      <c r="T115" s="32"/>
      <c r="U115" s="32"/>
      <c r="V115" s="32"/>
      <c r="W115" s="29" t="str">
        <f>$AB$17</f>
        <v>Master - 1ª Divisão</v>
      </c>
      <c r="X115" s="33"/>
    </row>
    <row r="116" spans="1:24" ht="24.95" customHeight="1">
      <c r="A116" s="2"/>
      <c r="B116" s="15"/>
      <c r="C116" s="16"/>
      <c r="D116" s="16"/>
      <c r="E116" s="17"/>
      <c r="F116" s="17"/>
      <c r="G116" s="17"/>
      <c r="H116" s="17"/>
      <c r="I116" s="17"/>
      <c r="J116" s="1"/>
      <c r="K116" s="1"/>
      <c r="L116" s="18"/>
      <c r="M116" s="1"/>
      <c r="N116" s="15"/>
      <c r="O116" s="16"/>
      <c r="P116" s="16"/>
      <c r="Q116" s="17"/>
      <c r="R116" s="17"/>
      <c r="S116" s="17"/>
      <c r="T116" s="17"/>
      <c r="U116" s="17"/>
      <c r="V116" s="1"/>
      <c r="W116" s="1"/>
      <c r="X116" s="18"/>
    </row>
    <row r="117" spans="1:24" ht="24.95" customHeight="1">
      <c r="A117" s="2">
        <v>1</v>
      </c>
      <c r="B117" s="15"/>
      <c r="C117" s="19" t="s">
        <v>23</v>
      </c>
      <c r="D117" s="16"/>
      <c r="E117" s="180" t="str">
        <f>$AF$16</f>
        <v xml:space="preserve"> BRAGHETTO-SAVMZ </v>
      </c>
      <c r="F117" s="181"/>
      <c r="G117" s="181"/>
      <c r="H117" s="181"/>
      <c r="I117" s="182"/>
      <c r="J117" s="1"/>
      <c r="K117" s="1"/>
      <c r="L117" s="18"/>
      <c r="M117" s="1"/>
      <c r="N117" s="15"/>
      <c r="O117" s="19" t="s">
        <v>23</v>
      </c>
      <c r="P117" s="16"/>
      <c r="Q117" s="180" t="str">
        <f>$AF$17</f>
        <v xml:space="preserve"> CASTILHO FILHO-CEPE </v>
      </c>
      <c r="R117" s="181"/>
      <c r="S117" s="181"/>
      <c r="T117" s="181"/>
      <c r="U117" s="182"/>
      <c r="V117" s="1"/>
      <c r="W117" s="1"/>
      <c r="X117" s="18"/>
    </row>
    <row r="118" spans="1:24" ht="24.95" customHeight="1">
      <c r="A118" s="2">
        <v>1</v>
      </c>
      <c r="B118" s="15"/>
      <c r="C118" s="178">
        <f>$AC$16</f>
        <v>1</v>
      </c>
      <c r="D118" s="20"/>
      <c r="E118" s="183"/>
      <c r="F118" s="184"/>
      <c r="G118" s="184"/>
      <c r="H118" s="184"/>
      <c r="I118" s="185"/>
      <c r="J118" s="1"/>
      <c r="K118" s="186"/>
      <c r="L118" s="18"/>
      <c r="M118" s="1"/>
      <c r="N118" s="15"/>
      <c r="O118" s="178">
        <f>$AC$17</f>
        <v>1</v>
      </c>
      <c r="P118" s="20"/>
      <c r="Q118" s="183"/>
      <c r="R118" s="184"/>
      <c r="S118" s="184"/>
      <c r="T118" s="184"/>
      <c r="U118" s="185"/>
      <c r="V118" s="1"/>
      <c r="W118" s="186"/>
      <c r="X118" s="18"/>
    </row>
    <row r="119" spans="1:24" ht="24.95" customHeight="1">
      <c r="A119" s="2"/>
      <c r="B119" s="15"/>
      <c r="C119" s="179"/>
      <c r="D119" s="20"/>
      <c r="E119" s="21"/>
      <c r="F119" s="21"/>
      <c r="G119" s="21"/>
      <c r="H119" s="21"/>
      <c r="I119" s="21"/>
      <c r="J119" s="1"/>
      <c r="K119" s="187"/>
      <c r="L119" s="18"/>
      <c r="M119" s="1"/>
      <c r="N119" s="15"/>
      <c r="O119" s="179"/>
      <c r="P119" s="20"/>
      <c r="Q119" s="21"/>
      <c r="R119" s="21"/>
      <c r="S119" s="21"/>
      <c r="T119" s="21"/>
      <c r="U119" s="21"/>
      <c r="V119" s="1"/>
      <c r="W119" s="187"/>
      <c r="X119" s="18"/>
    </row>
    <row r="120" spans="1:24" ht="24.95" customHeight="1">
      <c r="A120" s="2"/>
      <c r="B120" s="15"/>
      <c r="C120" s="1"/>
      <c r="D120" s="20"/>
      <c r="E120" s="21"/>
      <c r="F120" s="21"/>
      <c r="G120" s="21"/>
      <c r="H120" s="21"/>
      <c r="I120" s="21"/>
      <c r="J120" s="1"/>
      <c r="K120" s="188"/>
      <c r="L120" s="18"/>
      <c r="M120" s="1"/>
      <c r="N120" s="15"/>
      <c r="O120" s="1"/>
      <c r="P120" s="20"/>
      <c r="Q120" s="21"/>
      <c r="R120" s="21"/>
      <c r="S120" s="21"/>
      <c r="T120" s="21"/>
      <c r="U120" s="21"/>
      <c r="V120" s="1"/>
      <c r="W120" s="188"/>
      <c r="X120" s="18"/>
    </row>
    <row r="121" spans="1:24" ht="24.95" customHeight="1">
      <c r="A121" s="2"/>
      <c r="B121" s="15"/>
      <c r="C121" s="19" t="s">
        <v>24</v>
      </c>
      <c r="D121" s="20"/>
      <c r="E121" s="21"/>
      <c r="F121" s="21"/>
      <c r="G121" s="21"/>
      <c r="H121" s="21"/>
      <c r="I121" s="21"/>
      <c r="J121" s="1"/>
      <c r="K121" s="1"/>
      <c r="L121" s="18"/>
      <c r="M121" s="1"/>
      <c r="N121" s="15"/>
      <c r="O121" s="19" t="s">
        <v>24</v>
      </c>
      <c r="P121" s="20"/>
      <c r="Q121" s="21"/>
      <c r="R121" s="21"/>
      <c r="S121" s="21"/>
      <c r="T121" s="21"/>
      <c r="U121" s="21"/>
      <c r="V121" s="1"/>
      <c r="W121" s="1"/>
      <c r="X121" s="18"/>
    </row>
    <row r="122" spans="1:24" ht="24.95" customHeight="1">
      <c r="A122" s="2"/>
      <c r="B122" s="22"/>
      <c r="C122" s="178">
        <f>$AD$16</f>
        <v>3</v>
      </c>
      <c r="D122" s="1"/>
      <c r="E122" s="1"/>
      <c r="F122" s="1"/>
      <c r="G122" s="1"/>
      <c r="H122" s="1"/>
      <c r="I122" s="1"/>
      <c r="J122" s="1"/>
      <c r="K122" s="1"/>
      <c r="L122" s="18"/>
      <c r="M122" s="1"/>
      <c r="N122" s="22"/>
      <c r="O122" s="178">
        <f>$AD$17</f>
        <v>3</v>
      </c>
      <c r="P122" s="1"/>
      <c r="Q122" s="1"/>
      <c r="R122" s="1"/>
      <c r="S122" s="1"/>
      <c r="T122" s="1"/>
      <c r="U122" s="1"/>
      <c r="V122" s="1"/>
      <c r="W122" s="1"/>
      <c r="X122" s="18"/>
    </row>
    <row r="123" spans="1:24" ht="24.95" customHeight="1">
      <c r="A123" s="2">
        <v>1</v>
      </c>
      <c r="B123" s="22"/>
      <c r="C123" s="179"/>
      <c r="D123" s="1"/>
      <c r="E123" s="180" t="str">
        <f>$AG$16</f>
        <v xml:space="preserve"> EDU BOLA-SEP </v>
      </c>
      <c r="F123" s="181"/>
      <c r="G123" s="181"/>
      <c r="H123" s="181"/>
      <c r="I123" s="182"/>
      <c r="J123" s="1"/>
      <c r="K123" s="1"/>
      <c r="L123" s="18"/>
      <c r="M123" s="1"/>
      <c r="N123" s="22"/>
      <c r="O123" s="179"/>
      <c r="P123" s="1"/>
      <c r="Q123" s="180" t="str">
        <f>$AG$17</f>
        <v xml:space="preserve"> CHARLEAUX-SFC </v>
      </c>
      <c r="R123" s="181"/>
      <c r="S123" s="181"/>
      <c r="T123" s="181"/>
      <c r="U123" s="182"/>
      <c r="V123" s="1"/>
      <c r="W123" s="1"/>
      <c r="X123" s="18"/>
    </row>
    <row r="124" spans="1:24" ht="24.95" customHeight="1">
      <c r="A124" s="2">
        <v>1</v>
      </c>
      <c r="B124" s="22"/>
      <c r="C124" s="1"/>
      <c r="D124" s="1"/>
      <c r="E124" s="183"/>
      <c r="F124" s="184"/>
      <c r="G124" s="184"/>
      <c r="H124" s="184"/>
      <c r="I124" s="185"/>
      <c r="J124" s="1"/>
      <c r="K124" s="186"/>
      <c r="L124" s="18"/>
      <c r="M124" s="1"/>
      <c r="N124" s="22"/>
      <c r="O124" s="1"/>
      <c r="P124" s="1"/>
      <c r="Q124" s="183"/>
      <c r="R124" s="184"/>
      <c r="S124" s="184"/>
      <c r="T124" s="184"/>
      <c r="U124" s="185"/>
      <c r="V124" s="1"/>
      <c r="W124" s="186"/>
      <c r="X124" s="18"/>
    </row>
    <row r="125" spans="1:24" ht="24.95" customHeight="1">
      <c r="A125" s="2"/>
      <c r="B125" s="22"/>
      <c r="C125" s="19" t="s">
        <v>20</v>
      </c>
      <c r="D125" s="1"/>
      <c r="E125" s="21"/>
      <c r="F125" s="21"/>
      <c r="G125" s="21"/>
      <c r="H125" s="21"/>
      <c r="I125" s="21"/>
      <c r="J125" s="1"/>
      <c r="K125" s="187"/>
      <c r="L125" s="18"/>
      <c r="M125" s="1"/>
      <c r="N125" s="22"/>
      <c r="O125" s="19" t="s">
        <v>20</v>
      </c>
      <c r="P125" s="1"/>
      <c r="Q125" s="21"/>
      <c r="R125" s="21"/>
      <c r="S125" s="21"/>
      <c r="T125" s="21"/>
      <c r="U125" s="21"/>
      <c r="V125" s="1"/>
      <c r="W125" s="187"/>
      <c r="X125" s="18"/>
    </row>
    <row r="126" spans="1:24" ht="24.95" customHeight="1">
      <c r="A126" s="2"/>
      <c r="B126" s="22"/>
      <c r="C126" s="178">
        <f>$AE$16</f>
        <v>6</v>
      </c>
      <c r="D126" s="1"/>
      <c r="E126" s="21"/>
      <c r="F126" s="21"/>
      <c r="G126" s="21"/>
      <c r="H126" s="21"/>
      <c r="I126" s="21"/>
      <c r="J126" s="1"/>
      <c r="K126" s="188"/>
      <c r="L126" s="18"/>
      <c r="M126" s="1"/>
      <c r="N126" s="22"/>
      <c r="O126" s="178">
        <f>$AE$17</f>
        <v>5</v>
      </c>
      <c r="P126" s="1"/>
      <c r="Q126" s="21"/>
      <c r="R126" s="21"/>
      <c r="S126" s="21"/>
      <c r="T126" s="21"/>
      <c r="U126" s="21"/>
      <c r="V126" s="1"/>
      <c r="W126" s="188"/>
      <c r="X126" s="18"/>
    </row>
    <row r="127" spans="1:24" ht="24.95" customHeight="1">
      <c r="A127" s="2"/>
      <c r="B127" s="22"/>
      <c r="C127" s="179"/>
      <c r="D127" s="1"/>
      <c r="E127" s="21"/>
      <c r="F127" s="21"/>
      <c r="G127" s="21"/>
      <c r="H127" s="21"/>
      <c r="I127" s="21"/>
      <c r="J127" s="1"/>
      <c r="K127" s="1"/>
      <c r="L127" s="18"/>
      <c r="M127" s="1"/>
      <c r="N127" s="22"/>
      <c r="O127" s="179"/>
      <c r="P127" s="1"/>
      <c r="Q127" s="21"/>
      <c r="R127" s="21"/>
      <c r="S127" s="21"/>
      <c r="T127" s="21"/>
      <c r="U127" s="21"/>
      <c r="V127" s="1"/>
      <c r="W127" s="1"/>
      <c r="X127" s="18"/>
    </row>
    <row r="128" spans="1:24" ht="24.95" customHeight="1">
      <c r="A128" s="2"/>
      <c r="B128" s="23"/>
      <c r="C128" s="24"/>
      <c r="D128" s="24"/>
      <c r="E128" s="24"/>
      <c r="F128" s="24"/>
      <c r="G128" s="24"/>
      <c r="H128" s="24"/>
      <c r="I128" s="24"/>
      <c r="J128" s="24"/>
      <c r="K128" s="24"/>
      <c r="L128" s="25"/>
      <c r="M128" s="1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5"/>
    </row>
    <row r="129" spans="1:24" ht="24.95" customHeight="1">
      <c r="A129" s="2"/>
    </row>
    <row r="130" spans="1:24" ht="24.95" customHeight="1">
      <c r="A130" s="2"/>
      <c r="B130" s="9"/>
      <c r="C130" s="10" t="s">
        <v>16</v>
      </c>
      <c r="D130" s="11"/>
      <c r="E130" s="11"/>
      <c r="F130" s="11"/>
      <c r="G130" s="11"/>
      <c r="H130" s="11"/>
      <c r="I130" s="11"/>
      <c r="J130" s="11"/>
      <c r="K130" s="12" t="s">
        <v>17</v>
      </c>
      <c r="L130" s="13"/>
      <c r="M130" s="1"/>
      <c r="N130" s="9"/>
      <c r="O130" s="10" t="s">
        <v>16</v>
      </c>
      <c r="P130" s="11"/>
      <c r="Q130" s="11"/>
      <c r="R130" s="11"/>
      <c r="S130" s="11"/>
      <c r="T130" s="11"/>
      <c r="U130" s="11"/>
      <c r="V130" s="11"/>
      <c r="W130" s="12" t="s">
        <v>17</v>
      </c>
      <c r="X130" s="13"/>
    </row>
    <row r="131" spans="1:24" s="36" customFormat="1" ht="24.95" customHeight="1">
      <c r="A131" s="30"/>
      <c r="B131" s="31"/>
      <c r="C131" s="14" t="str">
        <f>$AA$18</f>
        <v>F.P.F.M. - 42ª Taça São Paulo Individual 2026</v>
      </c>
      <c r="D131" s="32"/>
      <c r="E131" s="32"/>
      <c r="F131" s="32"/>
      <c r="G131" s="32"/>
      <c r="H131" s="32"/>
      <c r="I131" s="32"/>
      <c r="J131" s="32"/>
      <c r="K131" s="29" t="str">
        <f>$AB$18</f>
        <v>Master - 1ª Divisão</v>
      </c>
      <c r="L131" s="33"/>
      <c r="M131" s="34"/>
      <c r="N131" s="35"/>
      <c r="O131" s="14" t="str">
        <f>$AA$19</f>
        <v>F.P.F.M. - 42ª Taça São Paulo Individual 2026</v>
      </c>
      <c r="P131" s="32"/>
      <c r="Q131" s="32"/>
      <c r="R131" s="32"/>
      <c r="S131" s="32"/>
      <c r="T131" s="32"/>
      <c r="U131" s="32"/>
      <c r="V131" s="32"/>
      <c r="W131" s="29" t="str">
        <f>$AB$19</f>
        <v>Master - 1ª Divisão</v>
      </c>
      <c r="X131" s="33"/>
    </row>
    <row r="132" spans="1:24" ht="24.95" customHeight="1">
      <c r="A132" s="2"/>
      <c r="B132" s="15"/>
      <c r="C132" s="16"/>
      <c r="D132" s="16"/>
      <c r="E132" s="17"/>
      <c r="F132" s="17"/>
      <c r="G132" s="17"/>
      <c r="H132" s="17"/>
      <c r="I132" s="17"/>
      <c r="J132" s="1"/>
      <c r="K132" s="1"/>
      <c r="L132" s="18"/>
      <c r="M132" s="1"/>
      <c r="N132" s="15"/>
      <c r="O132" s="16"/>
      <c r="P132" s="16"/>
      <c r="Q132" s="17"/>
      <c r="R132" s="17"/>
      <c r="S132" s="17"/>
      <c r="T132" s="17"/>
      <c r="U132" s="17"/>
      <c r="V132" s="1"/>
      <c r="W132" s="1"/>
      <c r="X132" s="18"/>
    </row>
    <row r="133" spans="1:24" ht="24.95" customHeight="1">
      <c r="A133" s="2">
        <v>1</v>
      </c>
      <c r="B133" s="15"/>
      <c r="C133" s="19" t="s">
        <v>23</v>
      </c>
      <c r="D133" s="16"/>
      <c r="E133" s="180" t="str">
        <f>$AF$18</f>
        <v xml:space="preserve"> WAGNER LUIZ-SCCP </v>
      </c>
      <c r="F133" s="181"/>
      <c r="G133" s="181"/>
      <c r="H133" s="181"/>
      <c r="I133" s="182"/>
      <c r="J133" s="1"/>
      <c r="K133" s="1"/>
      <c r="L133" s="18"/>
      <c r="M133" s="1"/>
      <c r="N133" s="15"/>
      <c r="O133" s="19" t="s">
        <v>23</v>
      </c>
      <c r="P133" s="16"/>
      <c r="Q133" s="180" t="str">
        <f>$AF$19</f>
        <v xml:space="preserve"> BASILIO-CEP </v>
      </c>
      <c r="R133" s="181"/>
      <c r="S133" s="181"/>
      <c r="T133" s="181"/>
      <c r="U133" s="182"/>
      <c r="V133" s="1"/>
      <c r="W133" s="1"/>
      <c r="X133" s="18"/>
    </row>
    <row r="134" spans="1:24" ht="24.95" customHeight="1">
      <c r="A134" s="2">
        <v>1</v>
      </c>
      <c r="B134" s="15"/>
      <c r="C134" s="178">
        <f>$AC$18</f>
        <v>1</v>
      </c>
      <c r="D134" s="20"/>
      <c r="E134" s="183"/>
      <c r="F134" s="184"/>
      <c r="G134" s="184"/>
      <c r="H134" s="184"/>
      <c r="I134" s="185"/>
      <c r="J134" s="1"/>
      <c r="K134" s="186"/>
      <c r="L134" s="18"/>
      <c r="M134" s="1"/>
      <c r="N134" s="15"/>
      <c r="O134" s="178">
        <f>$AC$19</f>
        <v>1</v>
      </c>
      <c r="P134" s="20"/>
      <c r="Q134" s="183"/>
      <c r="R134" s="184"/>
      <c r="S134" s="184"/>
      <c r="T134" s="184"/>
      <c r="U134" s="185"/>
      <c r="V134" s="1"/>
      <c r="W134" s="186"/>
      <c r="X134" s="18"/>
    </row>
    <row r="135" spans="1:24" ht="24.95" customHeight="1">
      <c r="A135" s="2"/>
      <c r="B135" s="15"/>
      <c r="C135" s="179"/>
      <c r="D135" s="20"/>
      <c r="E135" s="21"/>
      <c r="F135" s="21"/>
      <c r="G135" s="21"/>
      <c r="H135" s="21"/>
      <c r="I135" s="21"/>
      <c r="J135" s="1"/>
      <c r="K135" s="187"/>
      <c r="L135" s="18"/>
      <c r="M135" s="1"/>
      <c r="N135" s="15"/>
      <c r="O135" s="179"/>
      <c r="P135" s="20"/>
      <c r="Q135" s="21"/>
      <c r="R135" s="21"/>
      <c r="S135" s="21"/>
      <c r="T135" s="21"/>
      <c r="U135" s="21"/>
      <c r="V135" s="1"/>
      <c r="W135" s="187"/>
      <c r="X135" s="18"/>
    </row>
    <row r="136" spans="1:24" ht="24.95" customHeight="1">
      <c r="A136" s="2"/>
      <c r="B136" s="15"/>
      <c r="C136" s="1"/>
      <c r="D136" s="20"/>
      <c r="E136" s="21"/>
      <c r="F136" s="21"/>
      <c r="G136" s="21"/>
      <c r="H136" s="21"/>
      <c r="I136" s="21"/>
      <c r="J136" s="1"/>
      <c r="K136" s="188"/>
      <c r="L136" s="18"/>
      <c r="M136" s="1"/>
      <c r="N136" s="15"/>
      <c r="O136" s="1"/>
      <c r="P136" s="20"/>
      <c r="Q136" s="21"/>
      <c r="R136" s="21"/>
      <c r="S136" s="21"/>
      <c r="T136" s="21"/>
      <c r="U136" s="21"/>
      <c r="V136" s="1"/>
      <c r="W136" s="188"/>
      <c r="X136" s="18"/>
    </row>
    <row r="137" spans="1:24" ht="24.95" customHeight="1">
      <c r="A137" s="2"/>
      <c r="B137" s="15"/>
      <c r="C137" s="19" t="s">
        <v>24</v>
      </c>
      <c r="D137" s="20"/>
      <c r="E137" s="21"/>
      <c r="F137" s="21"/>
      <c r="G137" s="21"/>
      <c r="H137" s="21"/>
      <c r="I137" s="21"/>
      <c r="J137" s="1"/>
      <c r="K137" s="1"/>
      <c r="L137" s="18"/>
      <c r="M137" s="1"/>
      <c r="N137" s="15"/>
      <c r="O137" s="19" t="s">
        <v>24</v>
      </c>
      <c r="P137" s="20"/>
      <c r="Q137" s="21"/>
      <c r="R137" s="21"/>
      <c r="S137" s="21"/>
      <c r="T137" s="21"/>
      <c r="U137" s="21"/>
      <c r="V137" s="1"/>
      <c r="W137" s="1"/>
      <c r="X137" s="18"/>
    </row>
    <row r="138" spans="1:24" ht="24.95" customHeight="1">
      <c r="A138" s="2"/>
      <c r="B138" s="22"/>
      <c r="C138" s="178">
        <f>$AD$18</f>
        <v>3</v>
      </c>
      <c r="D138" s="1"/>
      <c r="E138" s="1"/>
      <c r="F138" s="1"/>
      <c r="G138" s="1"/>
      <c r="H138" s="1"/>
      <c r="I138" s="1"/>
      <c r="J138" s="1"/>
      <c r="K138" s="1"/>
      <c r="L138" s="18"/>
      <c r="M138" s="1"/>
      <c r="N138" s="22"/>
      <c r="O138" s="178">
        <f>$AD$19</f>
        <v>3</v>
      </c>
      <c r="P138" s="1"/>
      <c r="Q138" s="1"/>
      <c r="R138" s="1"/>
      <c r="S138" s="1"/>
      <c r="T138" s="1"/>
      <c r="U138" s="1"/>
      <c r="V138" s="1"/>
      <c r="W138" s="1"/>
      <c r="X138" s="18"/>
    </row>
    <row r="139" spans="1:24" ht="24.95" customHeight="1">
      <c r="A139" s="2">
        <v>1</v>
      </c>
      <c r="B139" s="22"/>
      <c r="C139" s="179"/>
      <c r="D139" s="1"/>
      <c r="E139" s="180" t="str">
        <f>$AG$18</f>
        <v xml:space="preserve"> BERGAMINI-CFC </v>
      </c>
      <c r="F139" s="181"/>
      <c r="G139" s="181"/>
      <c r="H139" s="181"/>
      <c r="I139" s="182"/>
      <c r="J139" s="1"/>
      <c r="K139" s="1"/>
      <c r="L139" s="18"/>
      <c r="M139" s="1"/>
      <c r="N139" s="22"/>
      <c r="O139" s="179"/>
      <c r="P139" s="1"/>
      <c r="Q139" s="180" t="str">
        <f>$AG$19</f>
        <v xml:space="preserve"> MARCELINHO-SCCP </v>
      </c>
      <c r="R139" s="181"/>
      <c r="S139" s="181"/>
      <c r="T139" s="181"/>
      <c r="U139" s="182"/>
      <c r="V139" s="1"/>
      <c r="W139" s="1"/>
      <c r="X139" s="18"/>
    </row>
    <row r="140" spans="1:24" ht="24.95" customHeight="1">
      <c r="A140" s="2">
        <v>1</v>
      </c>
      <c r="B140" s="22"/>
      <c r="C140" s="1"/>
      <c r="D140" s="1"/>
      <c r="E140" s="183"/>
      <c r="F140" s="184"/>
      <c r="G140" s="184"/>
      <c r="H140" s="184"/>
      <c r="I140" s="185"/>
      <c r="J140" s="1"/>
      <c r="K140" s="186"/>
      <c r="L140" s="18"/>
      <c r="M140" s="1"/>
      <c r="N140" s="22"/>
      <c r="O140" s="1"/>
      <c r="P140" s="1"/>
      <c r="Q140" s="183"/>
      <c r="R140" s="184"/>
      <c r="S140" s="184"/>
      <c r="T140" s="184"/>
      <c r="U140" s="185"/>
      <c r="V140" s="1"/>
      <c r="W140" s="186"/>
      <c r="X140" s="18"/>
    </row>
    <row r="141" spans="1:24" ht="24.95" customHeight="1">
      <c r="A141" s="2"/>
      <c r="B141" s="22"/>
      <c r="C141" s="19" t="s">
        <v>20</v>
      </c>
      <c r="D141" s="1"/>
      <c r="E141" s="21"/>
      <c r="F141" s="21"/>
      <c r="G141" s="21"/>
      <c r="H141" s="21"/>
      <c r="I141" s="21"/>
      <c r="J141" s="1"/>
      <c r="K141" s="187"/>
      <c r="L141" s="18"/>
      <c r="M141" s="1"/>
      <c r="N141" s="22"/>
      <c r="O141" s="19" t="s">
        <v>20</v>
      </c>
      <c r="P141" s="1"/>
      <c r="Q141" s="21"/>
      <c r="R141" s="21"/>
      <c r="S141" s="21"/>
      <c r="T141" s="21"/>
      <c r="U141" s="21"/>
      <c r="V141" s="1"/>
      <c r="W141" s="187"/>
      <c r="X141" s="18"/>
    </row>
    <row r="142" spans="1:24" ht="24.95" customHeight="1">
      <c r="A142" s="2"/>
      <c r="B142" s="22"/>
      <c r="C142" s="178">
        <f>$AE$18</f>
        <v>1</v>
      </c>
      <c r="D142" s="1"/>
      <c r="E142" s="21"/>
      <c r="F142" s="21"/>
      <c r="G142" s="21"/>
      <c r="H142" s="21"/>
      <c r="I142" s="21"/>
      <c r="J142" s="1"/>
      <c r="K142" s="188"/>
      <c r="L142" s="18"/>
      <c r="M142" s="1"/>
      <c r="N142" s="22"/>
      <c r="O142" s="178">
        <f>$AE$19</f>
        <v>3</v>
      </c>
      <c r="P142" s="1"/>
      <c r="Q142" s="21"/>
      <c r="R142" s="21"/>
      <c r="S142" s="21"/>
      <c r="T142" s="21"/>
      <c r="U142" s="21"/>
      <c r="V142" s="1"/>
      <c r="W142" s="188"/>
      <c r="X142" s="18"/>
    </row>
    <row r="143" spans="1:24" ht="24.95" customHeight="1">
      <c r="A143" s="2"/>
      <c r="B143" s="22"/>
      <c r="C143" s="179"/>
      <c r="D143" s="1"/>
      <c r="E143" s="21"/>
      <c r="F143" s="21"/>
      <c r="G143" s="21"/>
      <c r="H143" s="21"/>
      <c r="I143" s="21"/>
      <c r="J143" s="1"/>
      <c r="K143" s="1"/>
      <c r="L143" s="18"/>
      <c r="M143" s="1"/>
      <c r="N143" s="22"/>
      <c r="O143" s="179"/>
      <c r="P143" s="1"/>
      <c r="Q143" s="21"/>
      <c r="R143" s="21"/>
      <c r="S143" s="21"/>
      <c r="T143" s="21"/>
      <c r="U143" s="21"/>
      <c r="V143" s="1"/>
      <c r="W143" s="1"/>
      <c r="X143" s="18"/>
    </row>
    <row r="144" spans="1:24" ht="24.95" customHeight="1">
      <c r="A144" s="2"/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5"/>
      <c r="M144" s="1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5"/>
    </row>
    <row r="145" spans="1:24" ht="24.95" customHeight="1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4.95" customHeight="1">
      <c r="A146" s="2"/>
      <c r="B146" s="9"/>
      <c r="C146" s="10" t="s">
        <v>16</v>
      </c>
      <c r="D146" s="11"/>
      <c r="E146" s="11"/>
      <c r="F146" s="11"/>
      <c r="G146" s="11"/>
      <c r="H146" s="11"/>
      <c r="I146" s="11"/>
      <c r="J146" s="11"/>
      <c r="K146" s="12" t="s">
        <v>17</v>
      </c>
      <c r="L146" s="13"/>
      <c r="M146" s="1"/>
      <c r="N146" s="9"/>
      <c r="O146" s="10" t="s">
        <v>16</v>
      </c>
      <c r="P146" s="11"/>
      <c r="Q146" s="11"/>
      <c r="R146" s="11"/>
      <c r="S146" s="11"/>
      <c r="T146" s="11"/>
      <c r="U146" s="11"/>
      <c r="V146" s="11"/>
      <c r="W146" s="12" t="s">
        <v>17</v>
      </c>
      <c r="X146" s="13"/>
    </row>
    <row r="147" spans="1:24" s="36" customFormat="1" ht="24.95" customHeight="1">
      <c r="A147" s="30"/>
      <c r="B147" s="31"/>
      <c r="C147" s="14" t="str">
        <f>$AA$20</f>
        <v>F.P.F.M. - 42ª Taça São Paulo Individual 2026</v>
      </c>
      <c r="D147" s="32"/>
      <c r="E147" s="32"/>
      <c r="F147" s="32"/>
      <c r="G147" s="32"/>
      <c r="H147" s="32"/>
      <c r="I147" s="32"/>
      <c r="J147" s="32"/>
      <c r="K147" s="29" t="str">
        <f>$AB$20</f>
        <v>Master - 1ª Divisão</v>
      </c>
      <c r="L147" s="33"/>
      <c r="M147" s="34"/>
      <c r="N147" s="35"/>
      <c r="O147" s="14" t="str">
        <f>$AA$21</f>
        <v>F.P.F.M. - 42ª Taça São Paulo Individual 2026</v>
      </c>
      <c r="P147" s="32"/>
      <c r="Q147" s="32"/>
      <c r="R147" s="32"/>
      <c r="S147" s="32"/>
      <c r="T147" s="32"/>
      <c r="U147" s="32"/>
      <c r="V147" s="32"/>
      <c r="W147" s="29" t="str">
        <f>$AB$21</f>
        <v>Master - 1ª Divisão</v>
      </c>
      <c r="X147" s="33"/>
    </row>
    <row r="148" spans="1:24" ht="24.95" customHeight="1">
      <c r="A148" s="2"/>
      <c r="B148" s="15"/>
      <c r="C148" s="16"/>
      <c r="D148" s="16"/>
      <c r="E148" s="17"/>
      <c r="F148" s="17"/>
      <c r="G148" s="17"/>
      <c r="H148" s="17"/>
      <c r="I148" s="17"/>
      <c r="J148" s="1"/>
      <c r="K148" s="1"/>
      <c r="L148" s="18"/>
      <c r="M148" s="1"/>
      <c r="N148" s="15"/>
      <c r="O148" s="16"/>
      <c r="P148" s="16"/>
      <c r="Q148" s="17"/>
      <c r="R148" s="17"/>
      <c r="S148" s="17"/>
      <c r="T148" s="17"/>
      <c r="U148" s="17"/>
      <c r="V148" s="1"/>
      <c r="W148" s="1"/>
      <c r="X148" s="18"/>
    </row>
    <row r="149" spans="1:24" ht="24.95" customHeight="1">
      <c r="A149" s="2">
        <v>1</v>
      </c>
      <c r="B149" s="15"/>
      <c r="C149" s="19" t="s">
        <v>23</v>
      </c>
      <c r="D149" s="16"/>
      <c r="E149" s="180" t="str">
        <f>$AF$20</f>
        <v xml:space="preserve"> BRYANT-SAVMZ </v>
      </c>
      <c r="F149" s="181"/>
      <c r="G149" s="181"/>
      <c r="H149" s="181"/>
      <c r="I149" s="182"/>
      <c r="J149" s="1"/>
      <c r="K149" s="1"/>
      <c r="L149" s="18"/>
      <c r="M149" s="1"/>
      <c r="N149" s="15"/>
      <c r="O149" s="19" t="s">
        <v>23</v>
      </c>
      <c r="P149" s="16"/>
      <c r="Q149" s="180" t="str">
        <f>$AF$21</f>
        <v xml:space="preserve"> DEMA-SEP </v>
      </c>
      <c r="R149" s="181"/>
      <c r="S149" s="181"/>
      <c r="T149" s="181"/>
      <c r="U149" s="182"/>
      <c r="V149" s="1"/>
      <c r="W149" s="1"/>
      <c r="X149" s="18"/>
    </row>
    <row r="150" spans="1:24" ht="24.95" customHeight="1">
      <c r="A150" s="2">
        <v>1</v>
      </c>
      <c r="B150" s="15"/>
      <c r="C150" s="178">
        <f>$AC$20</f>
        <v>1</v>
      </c>
      <c r="D150" s="20"/>
      <c r="E150" s="183"/>
      <c r="F150" s="184"/>
      <c r="G150" s="184"/>
      <c r="H150" s="184"/>
      <c r="I150" s="185"/>
      <c r="J150" s="1"/>
      <c r="K150" s="186"/>
      <c r="L150" s="18"/>
      <c r="M150" s="1"/>
      <c r="N150" s="15"/>
      <c r="O150" s="178">
        <f>$AC$21</f>
        <v>1</v>
      </c>
      <c r="P150" s="20"/>
      <c r="Q150" s="183"/>
      <c r="R150" s="184"/>
      <c r="S150" s="184"/>
      <c r="T150" s="184"/>
      <c r="U150" s="185"/>
      <c r="V150" s="1"/>
      <c r="W150" s="186"/>
      <c r="X150" s="18"/>
    </row>
    <row r="151" spans="1:24" ht="24.95" customHeight="1">
      <c r="A151" s="2"/>
      <c r="B151" s="15"/>
      <c r="C151" s="179"/>
      <c r="D151" s="20"/>
      <c r="E151" s="21"/>
      <c r="F151" s="21"/>
      <c r="G151" s="21"/>
      <c r="H151" s="21"/>
      <c r="I151" s="21"/>
      <c r="J151" s="1"/>
      <c r="K151" s="187"/>
      <c r="L151" s="18"/>
      <c r="M151" s="1"/>
      <c r="N151" s="15"/>
      <c r="O151" s="179"/>
      <c r="P151" s="20"/>
      <c r="Q151" s="21"/>
      <c r="R151" s="21"/>
      <c r="S151" s="21"/>
      <c r="T151" s="21"/>
      <c r="U151" s="21"/>
      <c r="V151" s="1"/>
      <c r="W151" s="187"/>
      <c r="X151" s="18"/>
    </row>
    <row r="152" spans="1:24" ht="24.95" customHeight="1">
      <c r="A152" s="2"/>
      <c r="B152" s="15"/>
      <c r="C152" s="1"/>
      <c r="D152" s="20"/>
      <c r="E152" s="21"/>
      <c r="F152" s="21"/>
      <c r="G152" s="21"/>
      <c r="H152" s="21"/>
      <c r="I152" s="21"/>
      <c r="J152" s="1"/>
      <c r="K152" s="188"/>
      <c r="L152" s="18"/>
      <c r="M152" s="1"/>
      <c r="N152" s="15"/>
      <c r="O152" s="1"/>
      <c r="P152" s="20"/>
      <c r="Q152" s="21"/>
      <c r="R152" s="21"/>
      <c r="S152" s="21"/>
      <c r="T152" s="21"/>
      <c r="U152" s="21"/>
      <c r="V152" s="1"/>
      <c r="W152" s="188"/>
      <c r="X152" s="18"/>
    </row>
    <row r="153" spans="1:24" ht="24.95" customHeight="1">
      <c r="A153" s="2"/>
      <c r="B153" s="15"/>
      <c r="C153" s="19" t="s">
        <v>24</v>
      </c>
      <c r="D153" s="20"/>
      <c r="E153" s="21"/>
      <c r="F153" s="21"/>
      <c r="G153" s="21"/>
      <c r="H153" s="21"/>
      <c r="I153" s="21"/>
      <c r="J153" s="1"/>
      <c r="K153" s="1"/>
      <c r="L153" s="18"/>
      <c r="M153" s="1"/>
      <c r="N153" s="15"/>
      <c r="O153" s="19" t="s">
        <v>24</v>
      </c>
      <c r="P153" s="20"/>
      <c r="Q153" s="21"/>
      <c r="R153" s="21"/>
      <c r="S153" s="21"/>
      <c r="T153" s="21"/>
      <c r="U153" s="21"/>
      <c r="V153" s="1"/>
      <c r="W153" s="1"/>
      <c r="X153" s="18"/>
    </row>
    <row r="154" spans="1:24" ht="24.95" customHeight="1">
      <c r="A154" s="2"/>
      <c r="B154" s="22"/>
      <c r="C154" s="178">
        <f>$AD$20</f>
        <v>4</v>
      </c>
      <c r="D154" s="1"/>
      <c r="E154" s="1"/>
      <c r="F154" s="1"/>
      <c r="G154" s="1"/>
      <c r="H154" s="1"/>
      <c r="I154" s="1"/>
      <c r="J154" s="1"/>
      <c r="K154" s="1"/>
      <c r="L154" s="18"/>
      <c r="M154" s="1"/>
      <c r="N154" s="22"/>
      <c r="O154" s="178">
        <f>$AD$21</f>
        <v>4</v>
      </c>
      <c r="P154" s="1"/>
      <c r="Q154" s="1"/>
      <c r="R154" s="1"/>
      <c r="S154" s="1"/>
      <c r="T154" s="1"/>
      <c r="U154" s="1"/>
      <c r="V154" s="1"/>
      <c r="W154" s="1"/>
      <c r="X154" s="18"/>
    </row>
    <row r="155" spans="1:24" ht="24.95" customHeight="1">
      <c r="A155" s="2">
        <v>1</v>
      </c>
      <c r="B155" s="22"/>
      <c r="C155" s="179"/>
      <c r="D155" s="1"/>
      <c r="E155" s="180" t="str">
        <f>$AG$20</f>
        <v xml:space="preserve"> SAMMARTINO-SEP </v>
      </c>
      <c r="F155" s="181"/>
      <c r="G155" s="181"/>
      <c r="H155" s="181"/>
      <c r="I155" s="182"/>
      <c r="J155" s="1"/>
      <c r="K155" s="1"/>
      <c r="L155" s="18"/>
      <c r="M155" s="1"/>
      <c r="N155" s="22"/>
      <c r="O155" s="179"/>
      <c r="P155" s="1"/>
      <c r="Q155" s="180" t="str">
        <f>$AG$21</f>
        <v xml:space="preserve"> EDU BOLA-SEP </v>
      </c>
      <c r="R155" s="181"/>
      <c r="S155" s="181"/>
      <c r="T155" s="181"/>
      <c r="U155" s="182"/>
      <c r="V155" s="1"/>
      <c r="W155" s="1"/>
      <c r="X155" s="18"/>
    </row>
    <row r="156" spans="1:24" ht="24.95" customHeight="1">
      <c r="A156" s="2">
        <v>1</v>
      </c>
      <c r="B156" s="22"/>
      <c r="C156" s="1"/>
      <c r="D156" s="1"/>
      <c r="E156" s="183"/>
      <c r="F156" s="184"/>
      <c r="G156" s="184"/>
      <c r="H156" s="184"/>
      <c r="I156" s="185"/>
      <c r="J156" s="1"/>
      <c r="K156" s="186"/>
      <c r="L156" s="18"/>
      <c r="M156" s="1"/>
      <c r="N156" s="22"/>
      <c r="O156" s="1"/>
      <c r="P156" s="1"/>
      <c r="Q156" s="183"/>
      <c r="R156" s="184"/>
      <c r="S156" s="184"/>
      <c r="T156" s="184"/>
      <c r="U156" s="185"/>
      <c r="V156" s="1"/>
      <c r="W156" s="186"/>
      <c r="X156" s="18"/>
    </row>
    <row r="157" spans="1:24" ht="24.95" customHeight="1">
      <c r="A157" s="2"/>
      <c r="B157" s="22"/>
      <c r="C157" s="19" t="s">
        <v>20</v>
      </c>
      <c r="D157" s="1"/>
      <c r="E157" s="21"/>
      <c r="F157" s="21"/>
      <c r="G157" s="21"/>
      <c r="H157" s="21"/>
      <c r="I157" s="21"/>
      <c r="J157" s="1"/>
      <c r="K157" s="187"/>
      <c r="L157" s="18"/>
      <c r="M157" s="1"/>
      <c r="N157" s="22"/>
      <c r="O157" s="19" t="s">
        <v>20</v>
      </c>
      <c r="P157" s="1"/>
      <c r="Q157" s="21"/>
      <c r="R157" s="21"/>
      <c r="S157" s="21"/>
      <c r="T157" s="21"/>
      <c r="U157" s="21"/>
      <c r="V157" s="1"/>
      <c r="W157" s="187"/>
      <c r="X157" s="18"/>
    </row>
    <row r="158" spans="1:24" ht="24.95" customHeight="1">
      <c r="A158" s="2"/>
      <c r="B158" s="22"/>
      <c r="C158" s="178">
        <f>$AE$20</f>
        <v>6</v>
      </c>
      <c r="D158" s="1"/>
      <c r="E158" s="21"/>
      <c r="F158" s="21"/>
      <c r="G158" s="21"/>
      <c r="H158" s="21"/>
      <c r="I158" s="21"/>
      <c r="J158" s="1"/>
      <c r="K158" s="188"/>
      <c r="L158" s="18"/>
      <c r="M158" s="1"/>
      <c r="N158" s="22"/>
      <c r="O158" s="178">
        <f>$AE$21</f>
        <v>1</v>
      </c>
      <c r="P158" s="1"/>
      <c r="Q158" s="21"/>
      <c r="R158" s="21"/>
      <c r="S158" s="21"/>
      <c r="T158" s="21"/>
      <c r="U158" s="21"/>
      <c r="V158" s="1"/>
      <c r="W158" s="188"/>
      <c r="X158" s="18"/>
    </row>
    <row r="159" spans="1:24" ht="24.95" customHeight="1">
      <c r="A159" s="2"/>
      <c r="B159" s="22"/>
      <c r="C159" s="179"/>
      <c r="D159" s="1"/>
      <c r="E159" s="21"/>
      <c r="F159" s="21"/>
      <c r="G159" s="21"/>
      <c r="H159" s="21"/>
      <c r="I159" s="21"/>
      <c r="J159" s="1"/>
      <c r="K159" s="1"/>
      <c r="L159" s="18"/>
      <c r="M159" s="1"/>
      <c r="N159" s="22"/>
      <c r="O159" s="179"/>
      <c r="P159" s="1"/>
      <c r="Q159" s="21"/>
      <c r="R159" s="21"/>
      <c r="S159" s="21"/>
      <c r="T159" s="21"/>
      <c r="U159" s="21"/>
      <c r="V159" s="1"/>
      <c r="W159" s="1"/>
      <c r="X159" s="18"/>
    </row>
    <row r="160" spans="1:24" ht="24.95" customHeight="1">
      <c r="A160" s="2"/>
      <c r="B160" s="23"/>
      <c r="C160" s="24"/>
      <c r="D160" s="24"/>
      <c r="E160" s="24"/>
      <c r="F160" s="24"/>
      <c r="G160" s="24"/>
      <c r="H160" s="24"/>
      <c r="I160" s="24"/>
      <c r="J160" s="24"/>
      <c r="K160" s="24"/>
      <c r="L160" s="25"/>
      <c r="M160" s="1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5"/>
    </row>
    <row r="161" spans="1:24" ht="24.95" customHeight="1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4.95" customHeight="1">
      <c r="A162" s="2"/>
      <c r="B162" s="9"/>
      <c r="C162" s="10" t="s">
        <v>16</v>
      </c>
      <c r="D162" s="11"/>
      <c r="E162" s="11"/>
      <c r="F162" s="11"/>
      <c r="G162" s="11"/>
      <c r="H162" s="11"/>
      <c r="I162" s="11"/>
      <c r="J162" s="11"/>
      <c r="K162" s="12" t="s">
        <v>17</v>
      </c>
      <c r="L162" s="13"/>
      <c r="M162" s="1"/>
      <c r="N162" s="9"/>
      <c r="O162" s="10" t="s">
        <v>16</v>
      </c>
      <c r="P162" s="11"/>
      <c r="Q162" s="11"/>
      <c r="R162" s="11"/>
      <c r="S162" s="11"/>
      <c r="T162" s="11"/>
      <c r="U162" s="11"/>
      <c r="V162" s="11"/>
      <c r="W162" s="12" t="s">
        <v>17</v>
      </c>
      <c r="X162" s="13"/>
    </row>
    <row r="163" spans="1:24" s="36" customFormat="1" ht="24.95" customHeight="1">
      <c r="A163" s="30"/>
      <c r="B163" s="31"/>
      <c r="C163" s="14" t="str">
        <f>$AA$22</f>
        <v>F.P.F.M. - 42ª Taça São Paulo Individual 2026</v>
      </c>
      <c r="D163" s="32"/>
      <c r="E163" s="32"/>
      <c r="F163" s="32"/>
      <c r="G163" s="32"/>
      <c r="H163" s="32"/>
      <c r="I163" s="32"/>
      <c r="J163" s="32"/>
      <c r="K163" s="29" t="str">
        <f>$AB$22</f>
        <v>Master - 1ª Divisão</v>
      </c>
      <c r="L163" s="33"/>
      <c r="M163" s="34"/>
      <c r="N163" s="35"/>
      <c r="O163" s="14" t="str">
        <f>$AA$23</f>
        <v>F.P.F.M. - 42ª Taça São Paulo Individual 2026</v>
      </c>
      <c r="P163" s="32"/>
      <c r="Q163" s="32"/>
      <c r="R163" s="32"/>
      <c r="S163" s="32"/>
      <c r="T163" s="32"/>
      <c r="U163" s="32"/>
      <c r="V163" s="32"/>
      <c r="W163" s="29" t="str">
        <f>$AB$23</f>
        <v>Master - 1ª Divisão</v>
      </c>
      <c r="X163" s="33"/>
    </row>
    <row r="164" spans="1:24" ht="24.95" customHeight="1">
      <c r="A164" s="2"/>
      <c r="B164" s="15"/>
      <c r="C164" s="16"/>
      <c r="D164" s="16"/>
      <c r="E164" s="17"/>
      <c r="F164" s="17"/>
      <c r="G164" s="17"/>
      <c r="H164" s="17"/>
      <c r="I164" s="17"/>
      <c r="J164" s="1"/>
      <c r="K164" s="1"/>
      <c r="L164" s="18"/>
      <c r="M164" s="1"/>
      <c r="N164" s="15"/>
      <c r="O164" s="16"/>
      <c r="P164" s="16"/>
      <c r="Q164" s="17"/>
      <c r="R164" s="17"/>
      <c r="S164" s="17"/>
      <c r="T164" s="17"/>
      <c r="U164" s="17"/>
      <c r="V164" s="1"/>
      <c r="W164" s="1"/>
      <c r="X164" s="18"/>
    </row>
    <row r="165" spans="1:24" ht="24.95" customHeight="1">
      <c r="A165" s="2">
        <v>1</v>
      </c>
      <c r="B165" s="15"/>
      <c r="C165" s="19" t="s">
        <v>23</v>
      </c>
      <c r="D165" s="16"/>
      <c r="E165" s="180" t="str">
        <f>$AF$22</f>
        <v xml:space="preserve"> ERISMAR-SAVMZ </v>
      </c>
      <c r="F165" s="181"/>
      <c r="G165" s="181"/>
      <c r="H165" s="181"/>
      <c r="I165" s="182"/>
      <c r="J165" s="1"/>
      <c r="K165" s="1"/>
      <c r="L165" s="18"/>
      <c r="M165" s="1"/>
      <c r="N165" s="15"/>
      <c r="O165" s="19" t="s">
        <v>23</v>
      </c>
      <c r="P165" s="16"/>
      <c r="Q165" s="180" t="str">
        <f>$AF$23</f>
        <v xml:space="preserve"> CASTILHO FILHO-CEPE </v>
      </c>
      <c r="R165" s="181"/>
      <c r="S165" s="181"/>
      <c r="T165" s="181"/>
      <c r="U165" s="182"/>
      <c r="V165" s="1"/>
      <c r="W165" s="1"/>
      <c r="X165" s="18"/>
    </row>
    <row r="166" spans="1:24" ht="24.95" customHeight="1">
      <c r="A166" s="2">
        <v>1</v>
      </c>
      <c r="B166" s="15"/>
      <c r="C166" s="178">
        <f>$AC$22</f>
        <v>1</v>
      </c>
      <c r="D166" s="20"/>
      <c r="E166" s="183"/>
      <c r="F166" s="184"/>
      <c r="G166" s="184"/>
      <c r="H166" s="184"/>
      <c r="I166" s="185"/>
      <c r="J166" s="1"/>
      <c r="K166" s="186"/>
      <c r="L166" s="18"/>
      <c r="M166" s="1"/>
      <c r="N166" s="15"/>
      <c r="O166" s="178">
        <f>$AC$23</f>
        <v>1</v>
      </c>
      <c r="P166" s="20"/>
      <c r="Q166" s="183"/>
      <c r="R166" s="184"/>
      <c r="S166" s="184"/>
      <c r="T166" s="184"/>
      <c r="U166" s="185"/>
      <c r="V166" s="1"/>
      <c r="W166" s="186"/>
      <c r="X166" s="18"/>
    </row>
    <row r="167" spans="1:24" ht="24.95" customHeight="1">
      <c r="A167" s="2"/>
      <c r="B167" s="15"/>
      <c r="C167" s="179"/>
      <c r="D167" s="20"/>
      <c r="E167" s="21"/>
      <c r="F167" s="21"/>
      <c r="G167" s="21"/>
      <c r="H167" s="21"/>
      <c r="I167" s="21"/>
      <c r="J167" s="1"/>
      <c r="K167" s="187"/>
      <c r="L167" s="18"/>
      <c r="M167" s="1"/>
      <c r="N167" s="15"/>
      <c r="O167" s="179"/>
      <c r="P167" s="20"/>
      <c r="Q167" s="21"/>
      <c r="R167" s="21"/>
      <c r="S167" s="21"/>
      <c r="T167" s="21"/>
      <c r="U167" s="21"/>
      <c r="V167" s="1"/>
      <c r="W167" s="187"/>
      <c r="X167" s="18"/>
    </row>
    <row r="168" spans="1:24" ht="24.95" customHeight="1">
      <c r="A168" s="2"/>
      <c r="B168" s="15"/>
      <c r="C168" s="1"/>
      <c r="D168" s="20"/>
      <c r="E168" s="21"/>
      <c r="F168" s="21"/>
      <c r="G168" s="21"/>
      <c r="H168" s="21"/>
      <c r="I168" s="21"/>
      <c r="J168" s="1"/>
      <c r="K168" s="188"/>
      <c r="L168" s="18"/>
      <c r="M168" s="1"/>
      <c r="N168" s="15"/>
      <c r="O168" s="1"/>
      <c r="P168" s="20"/>
      <c r="Q168" s="21"/>
      <c r="R168" s="21"/>
      <c r="S168" s="21"/>
      <c r="T168" s="21"/>
      <c r="U168" s="21"/>
      <c r="V168" s="1"/>
      <c r="W168" s="188"/>
      <c r="X168" s="18"/>
    </row>
    <row r="169" spans="1:24" ht="24.95" customHeight="1">
      <c r="A169" s="2"/>
      <c r="B169" s="15"/>
      <c r="C169" s="19" t="s">
        <v>24</v>
      </c>
      <c r="D169" s="20"/>
      <c r="E169" s="21"/>
      <c r="F169" s="21"/>
      <c r="G169" s="21"/>
      <c r="H169" s="21"/>
      <c r="I169" s="21"/>
      <c r="J169" s="1"/>
      <c r="K169" s="1"/>
      <c r="L169" s="18"/>
      <c r="M169" s="1"/>
      <c r="N169" s="15"/>
      <c r="O169" s="19" t="s">
        <v>24</v>
      </c>
      <c r="P169" s="20"/>
      <c r="Q169" s="21"/>
      <c r="R169" s="21"/>
      <c r="S169" s="21"/>
      <c r="T169" s="21"/>
      <c r="U169" s="21"/>
      <c r="V169" s="1"/>
      <c r="W169" s="1"/>
      <c r="X169" s="18"/>
    </row>
    <row r="170" spans="1:24" ht="24.95" customHeight="1">
      <c r="A170" s="2"/>
      <c r="B170" s="22"/>
      <c r="C170" s="178">
        <f>$AD$22</f>
        <v>4</v>
      </c>
      <c r="D170" s="1"/>
      <c r="E170" s="1"/>
      <c r="F170" s="1"/>
      <c r="G170" s="1"/>
      <c r="H170" s="1"/>
      <c r="I170" s="1"/>
      <c r="J170" s="1"/>
      <c r="K170" s="1"/>
      <c r="L170" s="18"/>
      <c r="M170" s="1"/>
      <c r="N170" s="22"/>
      <c r="O170" s="178">
        <f>$AD$23</f>
        <v>4</v>
      </c>
      <c r="P170" s="1"/>
      <c r="Q170" s="1"/>
      <c r="R170" s="1"/>
      <c r="S170" s="1"/>
      <c r="T170" s="1"/>
      <c r="U170" s="1"/>
      <c r="V170" s="1"/>
      <c r="W170" s="1"/>
      <c r="X170" s="18"/>
    </row>
    <row r="171" spans="1:24" ht="24.95" customHeight="1">
      <c r="A171" s="2">
        <v>1</v>
      </c>
      <c r="B171" s="22"/>
      <c r="C171" s="179"/>
      <c r="D171" s="1"/>
      <c r="E171" s="180" t="str">
        <f>$AG$22</f>
        <v xml:space="preserve"> BRAGHETTO-SAVMZ </v>
      </c>
      <c r="F171" s="181"/>
      <c r="G171" s="181"/>
      <c r="H171" s="181"/>
      <c r="I171" s="182"/>
      <c r="J171" s="1"/>
      <c r="K171" s="1"/>
      <c r="L171" s="18"/>
      <c r="M171" s="1"/>
      <c r="N171" s="22"/>
      <c r="O171" s="179"/>
      <c r="P171" s="1"/>
      <c r="Q171" s="180" t="str">
        <f>$AG$23</f>
        <v xml:space="preserve"> BERGAMINI-CFC </v>
      </c>
      <c r="R171" s="181"/>
      <c r="S171" s="181"/>
      <c r="T171" s="181"/>
      <c r="U171" s="182"/>
      <c r="V171" s="1"/>
      <c r="W171" s="1"/>
      <c r="X171" s="18"/>
    </row>
    <row r="172" spans="1:24" ht="24.95" customHeight="1">
      <c r="A172" s="2">
        <v>1</v>
      </c>
      <c r="B172" s="22"/>
      <c r="C172" s="1"/>
      <c r="D172" s="1"/>
      <c r="E172" s="183"/>
      <c r="F172" s="184"/>
      <c r="G172" s="184"/>
      <c r="H172" s="184"/>
      <c r="I172" s="185"/>
      <c r="J172" s="1"/>
      <c r="K172" s="186"/>
      <c r="L172" s="18"/>
      <c r="M172" s="1"/>
      <c r="N172" s="22"/>
      <c r="O172" s="1"/>
      <c r="P172" s="1"/>
      <c r="Q172" s="183"/>
      <c r="R172" s="184"/>
      <c r="S172" s="184"/>
      <c r="T172" s="184"/>
      <c r="U172" s="185"/>
      <c r="V172" s="1"/>
      <c r="W172" s="186"/>
      <c r="X172" s="18"/>
    </row>
    <row r="173" spans="1:24" ht="24.95" customHeight="1">
      <c r="A173" s="2"/>
      <c r="B173" s="22"/>
      <c r="C173" s="19" t="s">
        <v>20</v>
      </c>
      <c r="D173" s="1"/>
      <c r="E173" s="21"/>
      <c r="F173" s="21"/>
      <c r="G173" s="21"/>
      <c r="H173" s="21"/>
      <c r="I173" s="21"/>
      <c r="J173" s="1"/>
      <c r="K173" s="187"/>
      <c r="L173" s="18"/>
      <c r="M173" s="1"/>
      <c r="N173" s="22"/>
      <c r="O173" s="19" t="s">
        <v>20</v>
      </c>
      <c r="P173" s="1"/>
      <c r="Q173" s="21"/>
      <c r="R173" s="21"/>
      <c r="S173" s="21"/>
      <c r="T173" s="21"/>
      <c r="U173" s="21"/>
      <c r="V173" s="1"/>
      <c r="W173" s="187"/>
      <c r="X173" s="18"/>
    </row>
    <row r="174" spans="1:24" ht="24.95" customHeight="1">
      <c r="A174" s="2"/>
      <c r="B174" s="22"/>
      <c r="C174" s="178">
        <f>$AE$22</f>
        <v>5</v>
      </c>
      <c r="D174" s="1"/>
      <c r="E174" s="21"/>
      <c r="F174" s="21"/>
      <c r="G174" s="21"/>
      <c r="H174" s="21"/>
      <c r="I174" s="21"/>
      <c r="J174" s="1"/>
      <c r="K174" s="188"/>
      <c r="L174" s="18"/>
      <c r="M174" s="1"/>
      <c r="N174" s="22"/>
      <c r="O174" s="178">
        <f>$AE$23</f>
        <v>3</v>
      </c>
      <c r="P174" s="1"/>
      <c r="Q174" s="21"/>
      <c r="R174" s="21"/>
      <c r="S174" s="21"/>
      <c r="T174" s="21"/>
      <c r="U174" s="21"/>
      <c r="V174" s="1"/>
      <c r="W174" s="188"/>
      <c r="X174" s="18"/>
    </row>
    <row r="175" spans="1:24" ht="24.95" customHeight="1">
      <c r="A175" s="2"/>
      <c r="B175" s="22"/>
      <c r="C175" s="179"/>
      <c r="D175" s="1"/>
      <c r="E175" s="21"/>
      <c r="F175" s="21"/>
      <c r="G175" s="21"/>
      <c r="H175" s="21"/>
      <c r="I175" s="21"/>
      <c r="J175" s="1"/>
      <c r="K175" s="1"/>
      <c r="L175" s="18"/>
      <c r="M175" s="1"/>
      <c r="N175" s="22"/>
      <c r="O175" s="179"/>
      <c r="P175" s="1"/>
      <c r="Q175" s="21"/>
      <c r="R175" s="21"/>
      <c r="S175" s="21"/>
      <c r="T175" s="21"/>
      <c r="U175" s="21"/>
      <c r="V175" s="1"/>
      <c r="W175" s="1"/>
      <c r="X175" s="18"/>
    </row>
    <row r="176" spans="1:24" ht="24.95" customHeight="1">
      <c r="A176" s="2"/>
      <c r="B176" s="23"/>
      <c r="C176" s="24"/>
      <c r="D176" s="24"/>
      <c r="E176" s="24"/>
      <c r="F176" s="24"/>
      <c r="G176" s="24"/>
      <c r="H176" s="24"/>
      <c r="I176" s="24"/>
      <c r="J176" s="24"/>
      <c r="K176" s="24"/>
      <c r="L176" s="25"/>
      <c r="M176" s="1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5"/>
    </row>
    <row r="177" spans="1:24" ht="24.95" customHeight="1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4.95" customHeight="1">
      <c r="A178" s="2"/>
      <c r="B178" s="9"/>
      <c r="C178" s="10" t="s">
        <v>16</v>
      </c>
      <c r="D178" s="11"/>
      <c r="E178" s="11"/>
      <c r="F178" s="11"/>
      <c r="G178" s="11"/>
      <c r="H178" s="11"/>
      <c r="I178" s="11"/>
      <c r="J178" s="11"/>
      <c r="K178" s="12" t="s">
        <v>17</v>
      </c>
      <c r="L178" s="13"/>
      <c r="M178" s="1"/>
      <c r="N178" s="9"/>
      <c r="O178" s="10" t="s">
        <v>16</v>
      </c>
      <c r="P178" s="11"/>
      <c r="Q178" s="11"/>
      <c r="R178" s="11"/>
      <c r="S178" s="11"/>
      <c r="T178" s="11"/>
      <c r="U178" s="11"/>
      <c r="V178" s="11"/>
      <c r="W178" s="12" t="s">
        <v>17</v>
      </c>
      <c r="X178" s="13"/>
    </row>
    <row r="179" spans="1:24" s="36" customFormat="1" ht="24.95" customHeight="1">
      <c r="A179" s="30"/>
      <c r="B179" s="31"/>
      <c r="C179" s="14" t="str">
        <f>$AA$24</f>
        <v>F.P.F.M. - 42ª Taça São Paulo Individual 2026</v>
      </c>
      <c r="D179" s="32"/>
      <c r="E179" s="32"/>
      <c r="F179" s="32"/>
      <c r="G179" s="32"/>
      <c r="H179" s="32"/>
      <c r="I179" s="32"/>
      <c r="J179" s="32"/>
      <c r="K179" s="29" t="str">
        <f>$AB$24</f>
        <v>Master - 1ª Divisão</v>
      </c>
      <c r="L179" s="33"/>
      <c r="M179" s="34"/>
      <c r="N179" s="35"/>
      <c r="O179" s="14" t="str">
        <f>$AA$25</f>
        <v>F.P.F.M. - 42ª Taça São Paulo Individual 2026</v>
      </c>
      <c r="P179" s="32"/>
      <c r="Q179" s="32"/>
      <c r="R179" s="32"/>
      <c r="S179" s="32"/>
      <c r="T179" s="32"/>
      <c r="U179" s="32"/>
      <c r="V179" s="32"/>
      <c r="W179" s="29" t="str">
        <f>$AB$25</f>
        <v>Master - 1ª Divisão</v>
      </c>
      <c r="X179" s="33"/>
    </row>
    <row r="180" spans="1:24" ht="24.95" customHeight="1">
      <c r="A180" s="2"/>
      <c r="B180" s="15"/>
      <c r="C180" s="16"/>
      <c r="D180" s="16"/>
      <c r="E180" s="17"/>
      <c r="F180" s="17"/>
      <c r="G180" s="17"/>
      <c r="H180" s="17"/>
      <c r="I180" s="17"/>
      <c r="J180" s="1"/>
      <c r="K180" s="1"/>
      <c r="L180" s="18"/>
      <c r="M180" s="1"/>
      <c r="N180" s="15"/>
      <c r="O180" s="16"/>
      <c r="P180" s="16"/>
      <c r="Q180" s="17"/>
      <c r="R180" s="17"/>
      <c r="S180" s="17"/>
      <c r="T180" s="17"/>
      <c r="U180" s="17"/>
      <c r="V180" s="1"/>
      <c r="W180" s="1"/>
      <c r="X180" s="18"/>
    </row>
    <row r="181" spans="1:24" ht="24.95" customHeight="1">
      <c r="A181" s="2">
        <v>1</v>
      </c>
      <c r="B181" s="15"/>
      <c r="C181" s="19" t="s">
        <v>23</v>
      </c>
      <c r="D181" s="16"/>
      <c r="E181" s="180" t="str">
        <f>$AF$24</f>
        <v xml:space="preserve"> CHARLEAUX-SFC </v>
      </c>
      <c r="F181" s="181"/>
      <c r="G181" s="181"/>
      <c r="H181" s="181"/>
      <c r="I181" s="182"/>
      <c r="J181" s="1"/>
      <c r="K181" s="1"/>
      <c r="L181" s="18"/>
      <c r="M181" s="1"/>
      <c r="N181" s="15"/>
      <c r="O181" s="19" t="s">
        <v>23</v>
      </c>
      <c r="P181" s="16"/>
      <c r="Q181" s="180" t="str">
        <f>$AF$25</f>
        <v xml:space="preserve"> WAGNER LUIZ-SCCP </v>
      </c>
      <c r="R181" s="181"/>
      <c r="S181" s="181"/>
      <c r="T181" s="181"/>
      <c r="U181" s="182"/>
      <c r="V181" s="1"/>
      <c r="W181" s="1"/>
      <c r="X181" s="18"/>
    </row>
    <row r="182" spans="1:24" ht="24.95" customHeight="1">
      <c r="A182" s="2">
        <v>1</v>
      </c>
      <c r="B182" s="15"/>
      <c r="C182" s="178">
        <f>$AC$24</f>
        <v>1</v>
      </c>
      <c r="D182" s="20"/>
      <c r="E182" s="183"/>
      <c r="F182" s="184"/>
      <c r="G182" s="184"/>
      <c r="H182" s="184"/>
      <c r="I182" s="185"/>
      <c r="J182" s="1"/>
      <c r="K182" s="186"/>
      <c r="L182" s="18"/>
      <c r="M182" s="1"/>
      <c r="N182" s="15"/>
      <c r="O182" s="178">
        <f>$AC$25</f>
        <v>1</v>
      </c>
      <c r="P182" s="20"/>
      <c r="Q182" s="183"/>
      <c r="R182" s="184"/>
      <c r="S182" s="184"/>
      <c r="T182" s="184"/>
      <c r="U182" s="185"/>
      <c r="V182" s="1"/>
      <c r="W182" s="186"/>
      <c r="X182" s="18"/>
    </row>
    <row r="183" spans="1:24" ht="24.95" customHeight="1">
      <c r="A183" s="2"/>
      <c r="B183" s="15"/>
      <c r="C183" s="179"/>
      <c r="D183" s="20"/>
      <c r="E183" s="21"/>
      <c r="F183" s="21"/>
      <c r="G183" s="21"/>
      <c r="H183" s="21"/>
      <c r="I183" s="21"/>
      <c r="J183" s="1"/>
      <c r="K183" s="187"/>
      <c r="L183" s="18"/>
      <c r="M183" s="1"/>
      <c r="N183" s="15"/>
      <c r="O183" s="179"/>
      <c r="P183" s="20"/>
      <c r="Q183" s="21"/>
      <c r="R183" s="21"/>
      <c r="S183" s="21"/>
      <c r="T183" s="21"/>
      <c r="U183" s="21"/>
      <c r="V183" s="1"/>
      <c r="W183" s="187"/>
      <c r="X183" s="18"/>
    </row>
    <row r="184" spans="1:24" ht="24.95" customHeight="1">
      <c r="A184" s="2"/>
      <c r="B184" s="15"/>
      <c r="C184" s="1"/>
      <c r="D184" s="20"/>
      <c r="E184" s="21"/>
      <c r="F184" s="21"/>
      <c r="G184" s="21"/>
      <c r="H184" s="21"/>
      <c r="I184" s="21"/>
      <c r="J184" s="1"/>
      <c r="K184" s="188"/>
      <c r="L184" s="18"/>
      <c r="M184" s="1"/>
      <c r="N184" s="15"/>
      <c r="O184" s="1"/>
      <c r="P184" s="20"/>
      <c r="Q184" s="21"/>
      <c r="R184" s="21"/>
      <c r="S184" s="21"/>
      <c r="T184" s="21"/>
      <c r="U184" s="21"/>
      <c r="V184" s="1"/>
      <c r="W184" s="188"/>
      <c r="X184" s="18"/>
    </row>
    <row r="185" spans="1:24" ht="24.95" customHeight="1">
      <c r="A185" s="2"/>
      <c r="B185" s="15"/>
      <c r="C185" s="19" t="s">
        <v>24</v>
      </c>
      <c r="D185" s="20"/>
      <c r="E185" s="21"/>
      <c r="F185" s="21"/>
      <c r="G185" s="21"/>
      <c r="H185" s="21"/>
      <c r="I185" s="21"/>
      <c r="J185" s="1"/>
      <c r="K185" s="1"/>
      <c r="L185" s="18"/>
      <c r="M185" s="1"/>
      <c r="N185" s="15"/>
      <c r="O185" s="19" t="s">
        <v>24</v>
      </c>
      <c r="P185" s="20"/>
      <c r="Q185" s="21"/>
      <c r="R185" s="21"/>
      <c r="S185" s="21"/>
      <c r="T185" s="21"/>
      <c r="U185" s="21"/>
      <c r="V185" s="1"/>
      <c r="W185" s="1"/>
      <c r="X185" s="18"/>
    </row>
    <row r="186" spans="1:24" ht="24.95" customHeight="1">
      <c r="A186" s="2"/>
      <c r="B186" s="22"/>
      <c r="C186" s="178">
        <f>$AD$24</f>
        <v>4</v>
      </c>
      <c r="D186" s="1"/>
      <c r="E186" s="1"/>
      <c r="F186" s="1"/>
      <c r="G186" s="1"/>
      <c r="H186" s="1"/>
      <c r="I186" s="1"/>
      <c r="J186" s="1"/>
      <c r="K186" s="1"/>
      <c r="L186" s="18"/>
      <c r="M186" s="1"/>
      <c r="N186" s="22"/>
      <c r="O186" s="178">
        <f>$AD$25</f>
        <v>4</v>
      </c>
      <c r="P186" s="1"/>
      <c r="Q186" s="1"/>
      <c r="R186" s="1"/>
      <c r="S186" s="1"/>
      <c r="T186" s="1"/>
      <c r="U186" s="1"/>
      <c r="V186" s="1"/>
      <c r="W186" s="1"/>
      <c r="X186" s="18"/>
    </row>
    <row r="187" spans="1:24" ht="24.95" customHeight="1">
      <c r="A187" s="2">
        <v>1</v>
      </c>
      <c r="B187" s="22"/>
      <c r="C187" s="179"/>
      <c r="D187" s="1"/>
      <c r="E187" s="180" t="str">
        <f>$AG$24</f>
        <v xml:space="preserve"> MARCELINHO-SCCP </v>
      </c>
      <c r="F187" s="181"/>
      <c r="G187" s="181"/>
      <c r="H187" s="181"/>
      <c r="I187" s="182"/>
      <c r="J187" s="1"/>
      <c r="K187" s="1"/>
      <c r="L187" s="18"/>
      <c r="M187" s="1"/>
      <c r="N187" s="22"/>
      <c r="O187" s="179"/>
      <c r="P187" s="1"/>
      <c r="Q187" s="180" t="str">
        <f>$AG$25</f>
        <v xml:space="preserve"> BASILIO-CEP </v>
      </c>
      <c r="R187" s="181"/>
      <c r="S187" s="181"/>
      <c r="T187" s="181"/>
      <c r="U187" s="182"/>
      <c r="V187" s="1"/>
      <c r="W187" s="1"/>
      <c r="X187" s="18"/>
    </row>
    <row r="188" spans="1:24" ht="24.95" customHeight="1">
      <c r="A188" s="2">
        <v>1</v>
      </c>
      <c r="B188" s="22"/>
      <c r="C188" s="1"/>
      <c r="D188" s="1"/>
      <c r="E188" s="183"/>
      <c r="F188" s="184"/>
      <c r="G188" s="184"/>
      <c r="H188" s="184"/>
      <c r="I188" s="185"/>
      <c r="J188" s="1"/>
      <c r="K188" s="186"/>
      <c r="L188" s="18"/>
      <c r="M188" s="1"/>
      <c r="N188" s="22"/>
      <c r="O188" s="1"/>
      <c r="P188" s="1"/>
      <c r="Q188" s="183"/>
      <c r="R188" s="184"/>
      <c r="S188" s="184"/>
      <c r="T188" s="184"/>
      <c r="U188" s="185"/>
      <c r="V188" s="1"/>
      <c r="W188" s="186"/>
      <c r="X188" s="18"/>
    </row>
    <row r="189" spans="1:24" ht="24.95" customHeight="1">
      <c r="A189" s="2"/>
      <c r="B189" s="22"/>
      <c r="C189" s="19" t="s">
        <v>20</v>
      </c>
      <c r="D189" s="1"/>
      <c r="E189" s="21"/>
      <c r="F189" s="21"/>
      <c r="G189" s="21"/>
      <c r="H189" s="21"/>
      <c r="I189" s="21"/>
      <c r="J189" s="1"/>
      <c r="K189" s="187"/>
      <c r="L189" s="18"/>
      <c r="M189" s="1"/>
      <c r="N189" s="22"/>
      <c r="O189" s="19" t="s">
        <v>20</v>
      </c>
      <c r="P189" s="1"/>
      <c r="Q189" s="21"/>
      <c r="R189" s="21"/>
      <c r="S189" s="21"/>
      <c r="T189" s="21"/>
      <c r="U189" s="21"/>
      <c r="V189" s="1"/>
      <c r="W189" s="187"/>
      <c r="X189" s="18"/>
    </row>
    <row r="190" spans="1:24" ht="24.95" customHeight="1">
      <c r="A190" s="2"/>
      <c r="B190" s="22"/>
      <c r="C190" s="178">
        <f>$AE$24</f>
        <v>4</v>
      </c>
      <c r="D190" s="1"/>
      <c r="E190" s="21"/>
      <c r="F190" s="21"/>
      <c r="G190" s="21"/>
      <c r="H190" s="21"/>
      <c r="I190" s="21"/>
      <c r="J190" s="1"/>
      <c r="K190" s="188"/>
      <c r="L190" s="18"/>
      <c r="M190" s="1"/>
      <c r="N190" s="22"/>
      <c r="O190" s="178">
        <f>$AE$25</f>
        <v>2</v>
      </c>
      <c r="P190" s="1"/>
      <c r="Q190" s="21"/>
      <c r="R190" s="21"/>
      <c r="S190" s="21"/>
      <c r="T190" s="21"/>
      <c r="U190" s="21"/>
      <c r="V190" s="1"/>
      <c r="W190" s="188"/>
      <c r="X190" s="18"/>
    </row>
    <row r="191" spans="1:24" ht="24.95" customHeight="1">
      <c r="A191" s="2"/>
      <c r="B191" s="22"/>
      <c r="C191" s="179"/>
      <c r="D191" s="1"/>
      <c r="E191" s="21"/>
      <c r="F191" s="21"/>
      <c r="G191" s="21"/>
      <c r="H191" s="21"/>
      <c r="I191" s="21"/>
      <c r="J191" s="1"/>
      <c r="K191" s="1"/>
      <c r="L191" s="18"/>
      <c r="M191" s="1"/>
      <c r="N191" s="22"/>
      <c r="O191" s="179"/>
      <c r="P191" s="1"/>
      <c r="Q191" s="21"/>
      <c r="R191" s="21"/>
      <c r="S191" s="21"/>
      <c r="T191" s="21"/>
      <c r="U191" s="21"/>
      <c r="V191" s="1"/>
      <c r="W191" s="1"/>
      <c r="X191" s="18"/>
    </row>
    <row r="192" spans="1:24" ht="24.95" customHeight="1">
      <c r="A192" s="2"/>
      <c r="B192" s="23"/>
      <c r="C192" s="24"/>
      <c r="D192" s="24"/>
      <c r="E192" s="24"/>
      <c r="F192" s="24"/>
      <c r="G192" s="24"/>
      <c r="H192" s="24"/>
      <c r="I192" s="24"/>
      <c r="J192" s="24"/>
      <c r="K192" s="24"/>
      <c r="L192" s="25"/>
      <c r="M192" s="1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5"/>
    </row>
    <row r="193" spans="1:24" ht="24.95" customHeight="1">
      <c r="A193" s="2"/>
    </row>
    <row r="194" spans="1:24" ht="24.95" customHeight="1">
      <c r="A194" s="2"/>
      <c r="B194" s="9"/>
      <c r="C194" s="10" t="s">
        <v>16</v>
      </c>
      <c r="D194" s="11"/>
      <c r="E194" s="11"/>
      <c r="F194" s="11"/>
      <c r="G194" s="11"/>
      <c r="H194" s="11"/>
      <c r="I194" s="11"/>
      <c r="J194" s="11"/>
      <c r="K194" s="12" t="s">
        <v>17</v>
      </c>
      <c r="L194" s="13"/>
      <c r="M194" s="1"/>
      <c r="N194" s="9"/>
      <c r="O194" s="10" t="s">
        <v>16</v>
      </c>
      <c r="P194" s="11"/>
      <c r="Q194" s="11"/>
      <c r="R194" s="11"/>
      <c r="S194" s="11"/>
      <c r="T194" s="11"/>
      <c r="U194" s="11"/>
      <c r="V194" s="11"/>
      <c r="W194" s="12" t="s">
        <v>17</v>
      </c>
      <c r="X194" s="13"/>
    </row>
    <row r="195" spans="1:24" s="36" customFormat="1" ht="24.95" customHeight="1">
      <c r="A195" s="30"/>
      <c r="B195" s="31"/>
      <c r="C195" s="14" t="str">
        <f>$AA$26</f>
        <v>F.P.F.M. - 42ª Taça São Paulo Individual 2026</v>
      </c>
      <c r="D195" s="32"/>
      <c r="E195" s="32"/>
      <c r="F195" s="32"/>
      <c r="G195" s="32"/>
      <c r="H195" s="32"/>
      <c r="I195" s="32"/>
      <c r="J195" s="32"/>
      <c r="K195" s="29" t="str">
        <f>$AB$26</f>
        <v>Master - 1ª Divisão</v>
      </c>
      <c r="L195" s="33"/>
      <c r="M195" s="34"/>
      <c r="N195" s="35"/>
      <c r="O195" s="14" t="str">
        <f>$AA$27</f>
        <v>F.P.F.M. - 42ª Taça São Paulo Individual 2026</v>
      </c>
      <c r="P195" s="32"/>
      <c r="Q195" s="32"/>
      <c r="R195" s="32"/>
      <c r="S195" s="32"/>
      <c r="T195" s="32"/>
      <c r="U195" s="32"/>
      <c r="V195" s="32"/>
      <c r="W195" s="29" t="str">
        <f>$AB$27</f>
        <v>Master - 1ª Divisão</v>
      </c>
      <c r="X195" s="33"/>
    </row>
    <row r="196" spans="1:24" ht="24.95" customHeight="1">
      <c r="A196" s="2"/>
      <c r="B196" s="15"/>
      <c r="C196" s="16"/>
      <c r="D196" s="16"/>
      <c r="E196" s="17"/>
      <c r="F196" s="17"/>
      <c r="G196" s="17"/>
      <c r="H196" s="17"/>
      <c r="I196" s="17"/>
      <c r="J196" s="1"/>
      <c r="K196" s="1"/>
      <c r="L196" s="18"/>
      <c r="M196" s="1"/>
      <c r="N196" s="15"/>
      <c r="O196" s="16"/>
      <c r="P196" s="16"/>
      <c r="Q196" s="17"/>
      <c r="R196" s="17"/>
      <c r="S196" s="17"/>
      <c r="T196" s="17"/>
      <c r="U196" s="17"/>
      <c r="V196" s="1"/>
      <c r="W196" s="1"/>
      <c r="X196" s="18"/>
    </row>
    <row r="197" spans="1:24" ht="24.95" customHeight="1">
      <c r="A197" s="2">
        <v>1</v>
      </c>
      <c r="B197" s="15"/>
      <c r="C197" s="19" t="s">
        <v>23</v>
      </c>
      <c r="D197" s="16"/>
      <c r="E197" s="180" t="str">
        <f>$AF$26</f>
        <v xml:space="preserve"> BRYANT-SAVMZ </v>
      </c>
      <c r="F197" s="181"/>
      <c r="G197" s="181"/>
      <c r="H197" s="181"/>
      <c r="I197" s="182"/>
      <c r="J197" s="1"/>
      <c r="K197" s="1"/>
      <c r="L197" s="18"/>
      <c r="M197" s="1"/>
      <c r="N197" s="15"/>
      <c r="O197" s="19" t="s">
        <v>23</v>
      </c>
      <c r="P197" s="16"/>
      <c r="Q197" s="180" t="str">
        <f>$AF$27</f>
        <v xml:space="preserve"> SAMMARTINO-SEP </v>
      </c>
      <c r="R197" s="181"/>
      <c r="S197" s="181"/>
      <c r="T197" s="181"/>
      <c r="U197" s="182"/>
      <c r="V197" s="1"/>
      <c r="W197" s="1"/>
      <c r="X197" s="18"/>
    </row>
    <row r="198" spans="1:24" ht="24.95" customHeight="1">
      <c r="A198" s="2">
        <v>1</v>
      </c>
      <c r="B198" s="15"/>
      <c r="C198" s="178">
        <f>$AC$26</f>
        <v>1</v>
      </c>
      <c r="D198" s="20"/>
      <c r="E198" s="183"/>
      <c r="F198" s="184"/>
      <c r="G198" s="184"/>
      <c r="H198" s="184"/>
      <c r="I198" s="185"/>
      <c r="J198" s="1"/>
      <c r="K198" s="186"/>
      <c r="L198" s="18"/>
      <c r="M198" s="1"/>
      <c r="N198" s="15"/>
      <c r="O198" s="178">
        <f>$AC$27</f>
        <v>1</v>
      </c>
      <c r="P198" s="20"/>
      <c r="Q198" s="183"/>
      <c r="R198" s="184"/>
      <c r="S198" s="184"/>
      <c r="T198" s="184"/>
      <c r="U198" s="185"/>
      <c r="V198" s="1"/>
      <c r="W198" s="186"/>
      <c r="X198" s="18"/>
    </row>
    <row r="199" spans="1:24" ht="24.95" customHeight="1">
      <c r="A199" s="2"/>
      <c r="B199" s="15"/>
      <c r="C199" s="179"/>
      <c r="D199" s="20"/>
      <c r="E199" s="21"/>
      <c r="F199" s="21"/>
      <c r="G199" s="21"/>
      <c r="H199" s="21"/>
      <c r="I199" s="21"/>
      <c r="J199" s="1"/>
      <c r="K199" s="187"/>
      <c r="L199" s="18"/>
      <c r="M199" s="1"/>
      <c r="N199" s="15"/>
      <c r="O199" s="179"/>
      <c r="P199" s="20"/>
      <c r="Q199" s="21"/>
      <c r="R199" s="21"/>
      <c r="S199" s="21"/>
      <c r="T199" s="21"/>
      <c r="U199" s="21"/>
      <c r="V199" s="1"/>
      <c r="W199" s="187"/>
      <c r="X199" s="18"/>
    </row>
    <row r="200" spans="1:24" ht="24.95" customHeight="1">
      <c r="A200" s="2"/>
      <c r="B200" s="15"/>
      <c r="C200" s="1"/>
      <c r="D200" s="20"/>
      <c r="E200" s="21"/>
      <c r="F200" s="21"/>
      <c r="G200" s="21"/>
      <c r="H200" s="21"/>
      <c r="I200" s="21"/>
      <c r="J200" s="1"/>
      <c r="K200" s="188"/>
      <c r="L200" s="18"/>
      <c r="M200" s="1"/>
      <c r="N200" s="15"/>
      <c r="O200" s="1"/>
      <c r="P200" s="20"/>
      <c r="Q200" s="21"/>
      <c r="R200" s="21"/>
      <c r="S200" s="21"/>
      <c r="T200" s="21"/>
      <c r="U200" s="21"/>
      <c r="V200" s="1"/>
      <c r="W200" s="188"/>
      <c r="X200" s="18"/>
    </row>
    <row r="201" spans="1:24" ht="24.95" customHeight="1">
      <c r="A201" s="2"/>
      <c r="B201" s="15"/>
      <c r="C201" s="19" t="s">
        <v>24</v>
      </c>
      <c r="D201" s="20"/>
      <c r="E201" s="21"/>
      <c r="F201" s="21"/>
      <c r="G201" s="21"/>
      <c r="H201" s="21"/>
      <c r="I201" s="21"/>
      <c r="J201" s="1"/>
      <c r="K201" s="1"/>
      <c r="L201" s="18"/>
      <c r="M201" s="1"/>
      <c r="N201" s="15"/>
      <c r="O201" s="19" t="s">
        <v>24</v>
      </c>
      <c r="P201" s="20"/>
      <c r="Q201" s="21"/>
      <c r="R201" s="21"/>
      <c r="S201" s="21"/>
      <c r="T201" s="21"/>
      <c r="U201" s="21"/>
      <c r="V201" s="1"/>
      <c r="W201" s="1"/>
      <c r="X201" s="18"/>
    </row>
    <row r="202" spans="1:24" ht="24.95" customHeight="1">
      <c r="A202" s="2"/>
      <c r="B202" s="22"/>
      <c r="C202" s="178">
        <f>$AD$26</f>
        <v>5</v>
      </c>
      <c r="D202" s="1"/>
      <c r="E202" s="1"/>
      <c r="F202" s="1"/>
      <c r="G202" s="1"/>
      <c r="H202" s="1"/>
      <c r="I202" s="1"/>
      <c r="J202" s="1"/>
      <c r="K202" s="1"/>
      <c r="L202" s="18"/>
      <c r="M202" s="1"/>
      <c r="N202" s="22"/>
      <c r="O202" s="178">
        <f>$AD$27</f>
        <v>5</v>
      </c>
      <c r="P202" s="1"/>
      <c r="Q202" s="1"/>
      <c r="R202" s="1"/>
      <c r="S202" s="1"/>
      <c r="T202" s="1"/>
      <c r="U202" s="1"/>
      <c r="V202" s="1"/>
      <c r="W202" s="1"/>
      <c r="X202" s="18"/>
    </row>
    <row r="203" spans="1:24" ht="24.95" customHeight="1">
      <c r="A203" s="2">
        <v>1</v>
      </c>
      <c r="B203" s="22"/>
      <c r="C203" s="179"/>
      <c r="D203" s="1"/>
      <c r="E203" s="180" t="str">
        <f>$AG$26</f>
        <v xml:space="preserve"> EDU BOLA-SEP </v>
      </c>
      <c r="F203" s="181"/>
      <c r="G203" s="181"/>
      <c r="H203" s="181"/>
      <c r="I203" s="182"/>
      <c r="J203" s="1"/>
      <c r="K203" s="1"/>
      <c r="L203" s="18"/>
      <c r="M203" s="1"/>
      <c r="N203" s="22"/>
      <c r="O203" s="179"/>
      <c r="P203" s="1"/>
      <c r="Q203" s="180" t="str">
        <f>$AG$27</f>
        <v xml:space="preserve"> BRAGHETTO-SAVMZ </v>
      </c>
      <c r="R203" s="181"/>
      <c r="S203" s="181"/>
      <c r="T203" s="181"/>
      <c r="U203" s="182"/>
      <c r="V203" s="1"/>
      <c r="W203" s="1"/>
      <c r="X203" s="18"/>
    </row>
    <row r="204" spans="1:24" ht="24.95" customHeight="1">
      <c r="A204" s="2">
        <v>1</v>
      </c>
      <c r="B204" s="22"/>
      <c r="C204" s="1"/>
      <c r="D204" s="1"/>
      <c r="E204" s="183"/>
      <c r="F204" s="184"/>
      <c r="G204" s="184"/>
      <c r="H204" s="184"/>
      <c r="I204" s="185"/>
      <c r="J204" s="1"/>
      <c r="K204" s="186"/>
      <c r="L204" s="18"/>
      <c r="M204" s="1"/>
      <c r="N204" s="22"/>
      <c r="O204" s="1"/>
      <c r="P204" s="1"/>
      <c r="Q204" s="183"/>
      <c r="R204" s="184"/>
      <c r="S204" s="184"/>
      <c r="T204" s="184"/>
      <c r="U204" s="185"/>
      <c r="V204" s="1"/>
      <c r="W204" s="186"/>
      <c r="X204" s="18"/>
    </row>
    <row r="205" spans="1:24" ht="24.95" customHeight="1">
      <c r="A205" s="2"/>
      <c r="B205" s="22"/>
      <c r="C205" s="19" t="s">
        <v>20</v>
      </c>
      <c r="D205" s="1"/>
      <c r="E205" s="21"/>
      <c r="F205" s="21"/>
      <c r="G205" s="21"/>
      <c r="H205" s="21"/>
      <c r="I205" s="21"/>
      <c r="J205" s="1"/>
      <c r="K205" s="187"/>
      <c r="L205" s="18"/>
      <c r="M205" s="1"/>
      <c r="N205" s="22"/>
      <c r="O205" s="19" t="s">
        <v>20</v>
      </c>
      <c r="P205" s="1"/>
      <c r="Q205" s="21"/>
      <c r="R205" s="21"/>
      <c r="S205" s="21"/>
      <c r="T205" s="21"/>
      <c r="U205" s="21"/>
      <c r="V205" s="1"/>
      <c r="W205" s="187"/>
      <c r="X205" s="18"/>
    </row>
    <row r="206" spans="1:24" ht="24.95" customHeight="1">
      <c r="A206" s="2"/>
      <c r="B206" s="22"/>
      <c r="C206" s="178">
        <f>$AE$26</f>
        <v>4</v>
      </c>
      <c r="D206" s="1"/>
      <c r="E206" s="21"/>
      <c r="F206" s="21"/>
      <c r="G206" s="21"/>
      <c r="H206" s="21"/>
      <c r="I206" s="21"/>
      <c r="J206" s="1"/>
      <c r="K206" s="188"/>
      <c r="L206" s="18"/>
      <c r="M206" s="1"/>
      <c r="N206" s="22"/>
      <c r="O206" s="178">
        <f>$AE$27</f>
        <v>2</v>
      </c>
      <c r="P206" s="1"/>
      <c r="Q206" s="21"/>
      <c r="R206" s="21"/>
      <c r="S206" s="21"/>
      <c r="T206" s="21"/>
      <c r="U206" s="21"/>
      <c r="V206" s="1"/>
      <c r="W206" s="188"/>
      <c r="X206" s="18"/>
    </row>
    <row r="207" spans="1:24" ht="24.95" customHeight="1">
      <c r="A207" s="2"/>
      <c r="B207" s="22"/>
      <c r="C207" s="179"/>
      <c r="D207" s="1"/>
      <c r="E207" s="21"/>
      <c r="F207" s="21"/>
      <c r="G207" s="21"/>
      <c r="H207" s="21"/>
      <c r="I207" s="21"/>
      <c r="J207" s="1"/>
      <c r="K207" s="1"/>
      <c r="L207" s="18"/>
      <c r="M207" s="1"/>
      <c r="N207" s="22"/>
      <c r="O207" s="179"/>
      <c r="P207" s="1"/>
      <c r="Q207" s="21"/>
      <c r="R207" s="21"/>
      <c r="S207" s="21"/>
      <c r="T207" s="21"/>
      <c r="U207" s="21"/>
      <c r="V207" s="1"/>
      <c r="W207" s="1"/>
      <c r="X207" s="18"/>
    </row>
    <row r="208" spans="1:24" ht="24.95" customHeight="1">
      <c r="A208" s="2"/>
      <c r="B208" s="23"/>
      <c r="C208" s="24"/>
      <c r="D208" s="24"/>
      <c r="E208" s="24"/>
      <c r="F208" s="24"/>
      <c r="G208" s="24"/>
      <c r="H208" s="24"/>
      <c r="I208" s="24"/>
      <c r="J208" s="24"/>
      <c r="K208" s="24"/>
      <c r="L208" s="25"/>
      <c r="M208" s="1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5"/>
    </row>
    <row r="209" spans="1:24" ht="24.95" customHeight="1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4.95" customHeight="1">
      <c r="A210" s="2"/>
      <c r="B210" s="9"/>
      <c r="C210" s="10" t="s">
        <v>16</v>
      </c>
      <c r="D210" s="11"/>
      <c r="E210" s="11"/>
      <c r="F210" s="11"/>
      <c r="G210" s="11"/>
      <c r="H210" s="11"/>
      <c r="I210" s="11"/>
      <c r="J210" s="11"/>
      <c r="K210" s="12" t="s">
        <v>17</v>
      </c>
      <c r="L210" s="13"/>
      <c r="M210" s="1"/>
      <c r="N210" s="9"/>
      <c r="O210" s="10" t="s">
        <v>16</v>
      </c>
      <c r="P210" s="11"/>
      <c r="Q210" s="11"/>
      <c r="R210" s="11"/>
      <c r="S210" s="11"/>
      <c r="T210" s="11"/>
      <c r="U210" s="11"/>
      <c r="V210" s="11"/>
      <c r="W210" s="12" t="s">
        <v>17</v>
      </c>
      <c r="X210" s="13"/>
    </row>
    <row r="211" spans="1:24" s="36" customFormat="1" ht="24.95" customHeight="1">
      <c r="A211" s="30"/>
      <c r="B211" s="31"/>
      <c r="C211" s="14" t="str">
        <f>$AA$28</f>
        <v>F.P.F.M. - 42ª Taça São Paulo Individual 2026</v>
      </c>
      <c r="D211" s="32"/>
      <c r="E211" s="32"/>
      <c r="F211" s="32"/>
      <c r="G211" s="32"/>
      <c r="H211" s="32"/>
      <c r="I211" s="32"/>
      <c r="J211" s="32"/>
      <c r="K211" s="29" t="str">
        <f>$AB$28</f>
        <v>Master - 1ª Divisão</v>
      </c>
      <c r="L211" s="33"/>
      <c r="M211" s="34"/>
      <c r="N211" s="35"/>
      <c r="O211" s="14" t="str">
        <f>$AA$29</f>
        <v>F.P.F.M. - 42ª Taça São Paulo Individual 2026</v>
      </c>
      <c r="P211" s="32"/>
      <c r="Q211" s="32"/>
      <c r="R211" s="32"/>
      <c r="S211" s="32"/>
      <c r="T211" s="32"/>
      <c r="U211" s="32"/>
      <c r="V211" s="32"/>
      <c r="W211" s="29" t="str">
        <f>$AB$29</f>
        <v>Master - 1ª Divisão</v>
      </c>
      <c r="X211" s="33"/>
    </row>
    <row r="212" spans="1:24" ht="24.95" customHeight="1">
      <c r="A212" s="2"/>
      <c r="B212" s="15"/>
      <c r="C212" s="16"/>
      <c r="D212" s="16"/>
      <c r="E212" s="17"/>
      <c r="F212" s="17"/>
      <c r="G212" s="17"/>
      <c r="H212" s="17"/>
      <c r="I212" s="17"/>
      <c r="J212" s="1"/>
      <c r="K212" s="1"/>
      <c r="L212" s="18"/>
      <c r="M212" s="1"/>
      <c r="N212" s="15"/>
      <c r="O212" s="16"/>
      <c r="P212" s="16"/>
      <c r="Q212" s="17"/>
      <c r="R212" s="17"/>
      <c r="S212" s="17"/>
      <c r="T212" s="17"/>
      <c r="U212" s="17"/>
      <c r="V212" s="1"/>
      <c r="W212" s="1"/>
      <c r="X212" s="18"/>
    </row>
    <row r="213" spans="1:24" ht="24.95" customHeight="1">
      <c r="A213" s="2">
        <v>1</v>
      </c>
      <c r="B213" s="15"/>
      <c r="C213" s="19" t="s">
        <v>23</v>
      </c>
      <c r="D213" s="16"/>
      <c r="E213" s="180" t="str">
        <f>$AF$28</f>
        <v xml:space="preserve"> DEMA-SEP </v>
      </c>
      <c r="F213" s="181"/>
      <c r="G213" s="181"/>
      <c r="H213" s="181"/>
      <c r="I213" s="182"/>
      <c r="J213" s="1"/>
      <c r="K213" s="1"/>
      <c r="L213" s="18"/>
      <c r="M213" s="1"/>
      <c r="N213" s="15"/>
      <c r="O213" s="19" t="s">
        <v>23</v>
      </c>
      <c r="P213" s="16"/>
      <c r="Q213" s="180" t="str">
        <f>$AF$29</f>
        <v xml:space="preserve"> CASTILHO FILHO-CEPE </v>
      </c>
      <c r="R213" s="181"/>
      <c r="S213" s="181"/>
      <c r="T213" s="181"/>
      <c r="U213" s="182"/>
      <c r="V213" s="1"/>
      <c r="W213" s="1"/>
      <c r="X213" s="18"/>
    </row>
    <row r="214" spans="1:24" ht="24.95" customHeight="1">
      <c r="A214" s="2">
        <v>1</v>
      </c>
      <c r="B214" s="15"/>
      <c r="C214" s="178">
        <f>$AC$28</f>
        <v>1</v>
      </c>
      <c r="D214" s="20"/>
      <c r="E214" s="183"/>
      <c r="F214" s="184"/>
      <c r="G214" s="184"/>
      <c r="H214" s="184"/>
      <c r="I214" s="185"/>
      <c r="J214" s="1"/>
      <c r="K214" s="186"/>
      <c r="L214" s="18"/>
      <c r="M214" s="1"/>
      <c r="N214" s="15"/>
      <c r="O214" s="178">
        <f>$AC$29</f>
        <v>1</v>
      </c>
      <c r="P214" s="20"/>
      <c r="Q214" s="183"/>
      <c r="R214" s="184"/>
      <c r="S214" s="184"/>
      <c r="T214" s="184"/>
      <c r="U214" s="185"/>
      <c r="V214" s="1"/>
      <c r="W214" s="186"/>
      <c r="X214" s="18"/>
    </row>
    <row r="215" spans="1:24" ht="24.95" customHeight="1">
      <c r="A215" s="2"/>
      <c r="B215" s="15"/>
      <c r="C215" s="179"/>
      <c r="D215" s="20"/>
      <c r="E215" s="21"/>
      <c r="F215" s="21"/>
      <c r="G215" s="21"/>
      <c r="H215" s="21"/>
      <c r="I215" s="21"/>
      <c r="J215" s="1"/>
      <c r="K215" s="187"/>
      <c r="L215" s="18"/>
      <c r="M215" s="1"/>
      <c r="N215" s="15"/>
      <c r="O215" s="179"/>
      <c r="P215" s="20"/>
      <c r="Q215" s="21"/>
      <c r="R215" s="21"/>
      <c r="S215" s="21"/>
      <c r="T215" s="21"/>
      <c r="U215" s="21"/>
      <c r="V215" s="1"/>
      <c r="W215" s="187"/>
      <c r="X215" s="18"/>
    </row>
    <row r="216" spans="1:24" ht="24.95" customHeight="1">
      <c r="A216" s="2"/>
      <c r="B216" s="15"/>
      <c r="C216" s="1"/>
      <c r="D216" s="20"/>
      <c r="E216" s="21"/>
      <c r="F216" s="21"/>
      <c r="G216" s="21"/>
      <c r="H216" s="21"/>
      <c r="I216" s="21"/>
      <c r="J216" s="1"/>
      <c r="K216" s="188"/>
      <c r="L216" s="18"/>
      <c r="M216" s="1"/>
      <c r="N216" s="15"/>
      <c r="O216" s="1"/>
      <c r="P216" s="20"/>
      <c r="Q216" s="21"/>
      <c r="R216" s="21"/>
      <c r="S216" s="21"/>
      <c r="T216" s="21"/>
      <c r="U216" s="21"/>
      <c r="V216" s="1"/>
      <c r="W216" s="188"/>
      <c r="X216" s="18"/>
    </row>
    <row r="217" spans="1:24" ht="24.95" customHeight="1">
      <c r="A217" s="2"/>
      <c r="B217" s="15"/>
      <c r="C217" s="19" t="s">
        <v>24</v>
      </c>
      <c r="D217" s="20"/>
      <c r="E217" s="21"/>
      <c r="F217" s="21"/>
      <c r="G217" s="21"/>
      <c r="H217" s="21"/>
      <c r="I217" s="21"/>
      <c r="J217" s="1"/>
      <c r="K217" s="1"/>
      <c r="L217" s="18"/>
      <c r="M217" s="1"/>
      <c r="N217" s="15"/>
      <c r="O217" s="19" t="s">
        <v>24</v>
      </c>
      <c r="P217" s="20"/>
      <c r="Q217" s="21"/>
      <c r="R217" s="21"/>
      <c r="S217" s="21"/>
      <c r="T217" s="21"/>
      <c r="U217" s="21"/>
      <c r="V217" s="1"/>
      <c r="W217" s="1"/>
      <c r="X217" s="18"/>
    </row>
    <row r="218" spans="1:24" ht="24.95" customHeight="1">
      <c r="A218" s="2"/>
      <c r="B218" s="22"/>
      <c r="C218" s="178">
        <f>$AD$28</f>
        <v>5</v>
      </c>
      <c r="D218" s="1"/>
      <c r="E218" s="1"/>
      <c r="F218" s="1"/>
      <c r="G218" s="1"/>
      <c r="H218" s="1"/>
      <c r="I218" s="1"/>
      <c r="J218" s="1"/>
      <c r="K218" s="1"/>
      <c r="L218" s="18"/>
      <c r="M218" s="1"/>
      <c r="N218" s="22"/>
      <c r="O218" s="178">
        <f>$AD$29</f>
        <v>5</v>
      </c>
      <c r="P218" s="1"/>
      <c r="Q218" s="1"/>
      <c r="R218" s="1"/>
      <c r="S218" s="1"/>
      <c r="T218" s="1"/>
      <c r="U218" s="1"/>
      <c r="V218" s="1"/>
      <c r="W218" s="1"/>
      <c r="X218" s="18"/>
    </row>
    <row r="219" spans="1:24" ht="24.95" customHeight="1">
      <c r="A219" s="2">
        <v>1</v>
      </c>
      <c r="B219" s="22"/>
      <c r="C219" s="179"/>
      <c r="D219" s="1"/>
      <c r="E219" s="180" t="str">
        <f>$AG$28</f>
        <v xml:space="preserve"> ERISMAR-SAVMZ </v>
      </c>
      <c r="F219" s="181"/>
      <c r="G219" s="181"/>
      <c r="H219" s="181"/>
      <c r="I219" s="182"/>
      <c r="J219" s="1"/>
      <c r="K219" s="1"/>
      <c r="L219" s="18"/>
      <c r="M219" s="1"/>
      <c r="N219" s="22"/>
      <c r="O219" s="179"/>
      <c r="P219" s="1"/>
      <c r="Q219" s="180" t="str">
        <f>$AG$29</f>
        <v xml:space="preserve"> MARCELINHO-SCCP </v>
      </c>
      <c r="R219" s="181"/>
      <c r="S219" s="181"/>
      <c r="T219" s="181"/>
      <c r="U219" s="182"/>
      <c r="V219" s="1"/>
      <c r="W219" s="1"/>
      <c r="X219" s="18"/>
    </row>
    <row r="220" spans="1:24" ht="24.95" customHeight="1">
      <c r="A220" s="2">
        <v>1</v>
      </c>
      <c r="B220" s="22"/>
      <c r="C220" s="1"/>
      <c r="D220" s="1"/>
      <c r="E220" s="183"/>
      <c r="F220" s="184"/>
      <c r="G220" s="184"/>
      <c r="H220" s="184"/>
      <c r="I220" s="185"/>
      <c r="J220" s="1"/>
      <c r="K220" s="186"/>
      <c r="L220" s="18"/>
      <c r="M220" s="1"/>
      <c r="N220" s="22"/>
      <c r="O220" s="1"/>
      <c r="P220" s="1"/>
      <c r="Q220" s="183"/>
      <c r="R220" s="184"/>
      <c r="S220" s="184"/>
      <c r="T220" s="184"/>
      <c r="U220" s="185"/>
      <c r="V220" s="1"/>
      <c r="W220" s="186"/>
      <c r="X220" s="18"/>
    </row>
    <row r="221" spans="1:24" ht="24.95" customHeight="1">
      <c r="A221" s="2"/>
      <c r="B221" s="22"/>
      <c r="C221" s="19" t="s">
        <v>20</v>
      </c>
      <c r="D221" s="1"/>
      <c r="E221" s="21"/>
      <c r="F221" s="21"/>
      <c r="G221" s="21"/>
      <c r="H221" s="21"/>
      <c r="I221" s="21"/>
      <c r="J221" s="1"/>
      <c r="K221" s="187"/>
      <c r="L221" s="18"/>
      <c r="M221" s="1"/>
      <c r="N221" s="22"/>
      <c r="O221" s="19" t="s">
        <v>20</v>
      </c>
      <c r="P221" s="1"/>
      <c r="Q221" s="21"/>
      <c r="R221" s="21"/>
      <c r="S221" s="21"/>
      <c r="T221" s="21"/>
      <c r="U221" s="21"/>
      <c r="V221" s="1"/>
      <c r="W221" s="187"/>
      <c r="X221" s="18"/>
    </row>
    <row r="222" spans="1:24" ht="24.95" customHeight="1">
      <c r="A222" s="2"/>
      <c r="B222" s="22"/>
      <c r="C222" s="178">
        <f>$AE$28</f>
        <v>6</v>
      </c>
      <c r="D222" s="1"/>
      <c r="E222" s="21"/>
      <c r="F222" s="21"/>
      <c r="G222" s="21"/>
      <c r="H222" s="21"/>
      <c r="I222" s="21"/>
      <c r="J222" s="1"/>
      <c r="K222" s="188"/>
      <c r="L222" s="18"/>
      <c r="M222" s="1"/>
      <c r="N222" s="22"/>
      <c r="O222" s="178">
        <f>$AE$29</f>
        <v>1</v>
      </c>
      <c r="P222" s="1"/>
      <c r="Q222" s="21"/>
      <c r="R222" s="21"/>
      <c r="S222" s="21"/>
      <c r="T222" s="21"/>
      <c r="U222" s="21"/>
      <c r="V222" s="1"/>
      <c r="W222" s="188"/>
      <c r="X222" s="18"/>
    </row>
    <row r="223" spans="1:24" ht="24.95" customHeight="1">
      <c r="A223" s="2"/>
      <c r="B223" s="22"/>
      <c r="C223" s="179"/>
      <c r="D223" s="1"/>
      <c r="E223" s="21"/>
      <c r="F223" s="21"/>
      <c r="G223" s="21"/>
      <c r="H223" s="21"/>
      <c r="I223" s="21"/>
      <c r="J223" s="1"/>
      <c r="K223" s="1"/>
      <c r="L223" s="18"/>
      <c r="M223" s="1"/>
      <c r="N223" s="22"/>
      <c r="O223" s="179"/>
      <c r="P223" s="1"/>
      <c r="Q223" s="21"/>
      <c r="R223" s="21"/>
      <c r="S223" s="21"/>
      <c r="T223" s="21"/>
      <c r="U223" s="21"/>
      <c r="V223" s="1"/>
      <c r="W223" s="1"/>
      <c r="X223" s="18"/>
    </row>
    <row r="224" spans="1:24" ht="24.95" customHeight="1">
      <c r="A224" s="2"/>
      <c r="B224" s="23"/>
      <c r="C224" s="24"/>
      <c r="D224" s="24"/>
      <c r="E224" s="24"/>
      <c r="F224" s="24"/>
      <c r="G224" s="24"/>
      <c r="H224" s="24"/>
      <c r="I224" s="24"/>
      <c r="J224" s="24"/>
      <c r="K224" s="24"/>
      <c r="L224" s="25"/>
      <c r="M224" s="1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5"/>
    </row>
    <row r="225" spans="1:24" ht="24.95" customHeight="1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4.95" customHeight="1">
      <c r="A226" s="2"/>
      <c r="B226" s="9"/>
      <c r="C226" s="10" t="s">
        <v>16</v>
      </c>
      <c r="D226" s="11"/>
      <c r="E226" s="11"/>
      <c r="F226" s="11"/>
      <c r="G226" s="11"/>
      <c r="H226" s="11"/>
      <c r="I226" s="11"/>
      <c r="J226" s="11"/>
      <c r="K226" s="12" t="s">
        <v>17</v>
      </c>
      <c r="L226" s="13"/>
      <c r="M226" s="1"/>
      <c r="N226" s="9"/>
      <c r="O226" s="10" t="s">
        <v>16</v>
      </c>
      <c r="P226" s="11"/>
      <c r="Q226" s="11"/>
      <c r="R226" s="11"/>
      <c r="S226" s="11"/>
      <c r="T226" s="11"/>
      <c r="U226" s="11"/>
      <c r="V226" s="11"/>
      <c r="W226" s="12" t="s">
        <v>17</v>
      </c>
      <c r="X226" s="13"/>
    </row>
    <row r="227" spans="1:24" s="36" customFormat="1" ht="24.95" customHeight="1">
      <c r="A227" s="30"/>
      <c r="B227" s="31"/>
      <c r="C227" s="14" t="str">
        <f>$AA$30</f>
        <v>F.P.F.M. - 42ª Taça São Paulo Individual 2026</v>
      </c>
      <c r="D227" s="32"/>
      <c r="E227" s="32"/>
      <c r="F227" s="32"/>
      <c r="G227" s="32"/>
      <c r="H227" s="32"/>
      <c r="I227" s="32"/>
      <c r="J227" s="32"/>
      <c r="K227" s="29" t="str">
        <f>$AB$30</f>
        <v>Master - 1ª Divisão</v>
      </c>
      <c r="L227" s="33"/>
      <c r="M227" s="34"/>
      <c r="N227" s="35"/>
      <c r="O227" s="14" t="str">
        <f>$AA$31</f>
        <v>F.P.F.M. - 42ª Taça São Paulo Individual 2026</v>
      </c>
      <c r="P227" s="32"/>
      <c r="Q227" s="32"/>
      <c r="R227" s="32"/>
      <c r="S227" s="32"/>
      <c r="T227" s="32"/>
      <c r="U227" s="32"/>
      <c r="V227" s="32"/>
      <c r="W227" s="29" t="str">
        <f>$AB$31</f>
        <v>Master - 1ª Divisão</v>
      </c>
      <c r="X227" s="33"/>
    </row>
    <row r="228" spans="1:24" ht="24.95" customHeight="1">
      <c r="A228" s="2"/>
      <c r="B228" s="15"/>
      <c r="C228" s="16"/>
      <c r="D228" s="16"/>
      <c r="E228" s="17"/>
      <c r="F228" s="17"/>
      <c r="G228" s="17"/>
      <c r="H228" s="17"/>
      <c r="I228" s="17"/>
      <c r="J228" s="1"/>
      <c r="K228" s="1"/>
      <c r="L228" s="18"/>
      <c r="M228" s="1"/>
      <c r="N228" s="15"/>
      <c r="O228" s="16"/>
      <c r="P228" s="16"/>
      <c r="Q228" s="17"/>
      <c r="R228" s="17"/>
      <c r="S228" s="17"/>
      <c r="T228" s="17"/>
      <c r="U228" s="17"/>
      <c r="V228" s="1"/>
      <c r="W228" s="1"/>
      <c r="X228" s="18"/>
    </row>
    <row r="229" spans="1:24" ht="24.95" customHeight="1">
      <c r="A229" s="2">
        <v>1</v>
      </c>
      <c r="B229" s="15"/>
      <c r="C229" s="19" t="s">
        <v>23</v>
      </c>
      <c r="D229" s="16"/>
      <c r="E229" s="180" t="str">
        <f>$AF$30</f>
        <v xml:space="preserve"> BERGAMINI-CFC </v>
      </c>
      <c r="F229" s="181"/>
      <c r="G229" s="181"/>
      <c r="H229" s="181"/>
      <c r="I229" s="182"/>
      <c r="J229" s="1"/>
      <c r="K229" s="1"/>
      <c r="L229" s="18"/>
      <c r="M229" s="1"/>
      <c r="N229" s="15"/>
      <c r="O229" s="19" t="s">
        <v>23</v>
      </c>
      <c r="P229" s="16"/>
      <c r="Q229" s="180" t="str">
        <f>$AF$31</f>
        <v xml:space="preserve"> CHARLEAUX-SFC </v>
      </c>
      <c r="R229" s="181"/>
      <c r="S229" s="181"/>
      <c r="T229" s="181"/>
      <c r="U229" s="182"/>
      <c r="V229" s="1"/>
      <c r="W229" s="1"/>
      <c r="X229" s="18"/>
    </row>
    <row r="230" spans="1:24" ht="24.95" customHeight="1">
      <c r="A230" s="2">
        <v>1</v>
      </c>
      <c r="B230" s="15"/>
      <c r="C230" s="178">
        <f>$AC$30</f>
        <v>1</v>
      </c>
      <c r="D230" s="20"/>
      <c r="E230" s="183"/>
      <c r="F230" s="184"/>
      <c r="G230" s="184"/>
      <c r="H230" s="184"/>
      <c r="I230" s="185"/>
      <c r="J230" s="1"/>
      <c r="K230" s="186"/>
      <c r="L230" s="18"/>
      <c r="M230" s="1"/>
      <c r="N230" s="15"/>
      <c r="O230" s="178">
        <f>$AC$31</f>
        <v>1</v>
      </c>
      <c r="P230" s="20"/>
      <c r="Q230" s="183"/>
      <c r="R230" s="184"/>
      <c r="S230" s="184"/>
      <c r="T230" s="184"/>
      <c r="U230" s="185"/>
      <c r="V230" s="1"/>
      <c r="W230" s="186"/>
      <c r="X230" s="18"/>
    </row>
    <row r="231" spans="1:24" ht="24.95" customHeight="1">
      <c r="A231" s="2"/>
      <c r="B231" s="15"/>
      <c r="C231" s="179"/>
      <c r="D231" s="20"/>
      <c r="E231" s="21"/>
      <c r="F231" s="21"/>
      <c r="G231" s="21"/>
      <c r="H231" s="21"/>
      <c r="I231" s="21"/>
      <c r="J231" s="1"/>
      <c r="K231" s="187"/>
      <c r="L231" s="18"/>
      <c r="M231" s="1"/>
      <c r="N231" s="15"/>
      <c r="O231" s="179"/>
      <c r="P231" s="20"/>
      <c r="Q231" s="21"/>
      <c r="R231" s="21"/>
      <c r="S231" s="21"/>
      <c r="T231" s="21"/>
      <c r="U231" s="21"/>
      <c r="V231" s="1"/>
      <c r="W231" s="187"/>
      <c r="X231" s="18"/>
    </row>
    <row r="232" spans="1:24" ht="24.95" customHeight="1">
      <c r="A232" s="2"/>
      <c r="B232" s="15"/>
      <c r="C232" s="1"/>
      <c r="D232" s="20"/>
      <c r="E232" s="21"/>
      <c r="F232" s="21"/>
      <c r="G232" s="21"/>
      <c r="H232" s="21"/>
      <c r="I232" s="21"/>
      <c r="J232" s="1"/>
      <c r="K232" s="188"/>
      <c r="L232" s="18"/>
      <c r="M232" s="1"/>
      <c r="N232" s="15"/>
      <c r="O232" s="1"/>
      <c r="P232" s="20"/>
      <c r="Q232" s="21"/>
      <c r="R232" s="21"/>
      <c r="S232" s="21"/>
      <c r="T232" s="21"/>
      <c r="U232" s="21"/>
      <c r="V232" s="1"/>
      <c r="W232" s="188"/>
      <c r="X232" s="18"/>
    </row>
    <row r="233" spans="1:24" ht="24.95" customHeight="1">
      <c r="A233" s="2"/>
      <c r="B233" s="15"/>
      <c r="C233" s="19" t="s">
        <v>24</v>
      </c>
      <c r="D233" s="20"/>
      <c r="E233" s="21"/>
      <c r="F233" s="21"/>
      <c r="G233" s="21"/>
      <c r="H233" s="21"/>
      <c r="I233" s="21"/>
      <c r="J233" s="1"/>
      <c r="K233" s="1"/>
      <c r="L233" s="18"/>
      <c r="M233" s="1"/>
      <c r="N233" s="15"/>
      <c r="O233" s="19" t="s">
        <v>24</v>
      </c>
      <c r="P233" s="20"/>
      <c r="Q233" s="21"/>
      <c r="R233" s="21"/>
      <c r="S233" s="21"/>
      <c r="T233" s="21"/>
      <c r="U233" s="21"/>
      <c r="V233" s="1"/>
      <c r="W233" s="1"/>
      <c r="X233" s="18"/>
    </row>
    <row r="234" spans="1:24" ht="24.95" customHeight="1">
      <c r="A234" s="2"/>
      <c r="B234" s="22"/>
      <c r="C234" s="178">
        <f>$AD$30</f>
        <v>5</v>
      </c>
      <c r="D234" s="1"/>
      <c r="E234" s="1"/>
      <c r="F234" s="1"/>
      <c r="G234" s="1"/>
      <c r="H234" s="1"/>
      <c r="I234" s="1"/>
      <c r="J234" s="1"/>
      <c r="K234" s="1"/>
      <c r="L234" s="18"/>
      <c r="M234" s="1"/>
      <c r="N234" s="22"/>
      <c r="O234" s="178">
        <f>$AD$31</f>
        <v>5</v>
      </c>
      <c r="P234" s="1"/>
      <c r="Q234" s="1"/>
      <c r="R234" s="1"/>
      <c r="S234" s="1"/>
      <c r="T234" s="1"/>
      <c r="U234" s="1"/>
      <c r="V234" s="1"/>
      <c r="W234" s="1"/>
      <c r="X234" s="18"/>
    </row>
    <row r="235" spans="1:24" ht="24.95" customHeight="1">
      <c r="A235" s="2">
        <v>1</v>
      </c>
      <c r="B235" s="22"/>
      <c r="C235" s="179"/>
      <c r="D235" s="1"/>
      <c r="E235" s="180" t="str">
        <f>$AG$30</f>
        <v xml:space="preserve"> BASILIO-CEP </v>
      </c>
      <c r="F235" s="181"/>
      <c r="G235" s="181"/>
      <c r="H235" s="181"/>
      <c r="I235" s="182"/>
      <c r="J235" s="1"/>
      <c r="K235" s="1"/>
      <c r="L235" s="18"/>
      <c r="M235" s="1"/>
      <c r="N235" s="22"/>
      <c r="O235" s="179"/>
      <c r="P235" s="1"/>
      <c r="Q235" s="180" t="str">
        <f>$AG$31</f>
        <v xml:space="preserve"> WAGNER LUIZ-SCCP </v>
      </c>
      <c r="R235" s="181"/>
      <c r="S235" s="181"/>
      <c r="T235" s="181"/>
      <c r="U235" s="182"/>
      <c r="V235" s="1"/>
      <c r="W235" s="1"/>
      <c r="X235" s="18"/>
    </row>
    <row r="236" spans="1:24" ht="24.95" customHeight="1">
      <c r="A236" s="2">
        <v>1</v>
      </c>
      <c r="B236" s="22"/>
      <c r="C236" s="1"/>
      <c r="D236" s="1"/>
      <c r="E236" s="183"/>
      <c r="F236" s="184"/>
      <c r="G236" s="184"/>
      <c r="H236" s="184"/>
      <c r="I236" s="185"/>
      <c r="J236" s="1"/>
      <c r="K236" s="186"/>
      <c r="L236" s="18"/>
      <c r="M236" s="1"/>
      <c r="N236" s="22"/>
      <c r="O236" s="1"/>
      <c r="P236" s="1"/>
      <c r="Q236" s="183"/>
      <c r="R236" s="184"/>
      <c r="S236" s="184"/>
      <c r="T236" s="184"/>
      <c r="U236" s="185"/>
      <c r="V236" s="1"/>
      <c r="W236" s="186"/>
      <c r="X236" s="18"/>
    </row>
    <row r="237" spans="1:24" ht="24.95" customHeight="1">
      <c r="A237" s="2"/>
      <c r="B237" s="22"/>
      <c r="C237" s="19" t="s">
        <v>20</v>
      </c>
      <c r="D237" s="1"/>
      <c r="E237" s="21"/>
      <c r="F237" s="21"/>
      <c r="G237" s="21"/>
      <c r="H237" s="21"/>
      <c r="I237" s="21"/>
      <c r="J237" s="1"/>
      <c r="K237" s="187"/>
      <c r="L237" s="18"/>
      <c r="M237" s="1"/>
      <c r="N237" s="22"/>
      <c r="O237" s="19" t="s">
        <v>20</v>
      </c>
      <c r="P237" s="1"/>
      <c r="Q237" s="21"/>
      <c r="R237" s="21"/>
      <c r="S237" s="21"/>
      <c r="T237" s="21"/>
      <c r="U237" s="21"/>
      <c r="V237" s="1"/>
      <c r="W237" s="187"/>
      <c r="X237" s="18"/>
    </row>
    <row r="238" spans="1:24" ht="24.95" customHeight="1">
      <c r="A238" s="2"/>
      <c r="B238" s="22"/>
      <c r="C238" s="178">
        <f>$AE$30</f>
        <v>5</v>
      </c>
      <c r="D238" s="1"/>
      <c r="E238" s="21"/>
      <c r="F238" s="21"/>
      <c r="G238" s="21"/>
      <c r="H238" s="21"/>
      <c r="I238" s="21"/>
      <c r="J238" s="1"/>
      <c r="K238" s="188"/>
      <c r="L238" s="18"/>
      <c r="M238" s="1"/>
      <c r="N238" s="22"/>
      <c r="O238" s="178">
        <f>$AE$31</f>
        <v>3</v>
      </c>
      <c r="P238" s="1"/>
      <c r="Q238" s="21"/>
      <c r="R238" s="21"/>
      <c r="S238" s="21"/>
      <c r="T238" s="21"/>
      <c r="U238" s="21"/>
      <c r="V238" s="1"/>
      <c r="W238" s="188"/>
      <c r="X238" s="18"/>
    </row>
    <row r="239" spans="1:24" ht="24.95" customHeight="1">
      <c r="A239" s="2"/>
      <c r="B239" s="22"/>
      <c r="C239" s="179"/>
      <c r="D239" s="1"/>
      <c r="E239" s="21"/>
      <c r="F239" s="21"/>
      <c r="G239" s="21"/>
      <c r="H239" s="21"/>
      <c r="I239" s="21"/>
      <c r="J239" s="1"/>
      <c r="K239" s="1"/>
      <c r="L239" s="18"/>
      <c r="M239" s="1"/>
      <c r="N239" s="22"/>
      <c r="O239" s="179"/>
      <c r="P239" s="1"/>
      <c r="Q239" s="21"/>
      <c r="R239" s="21"/>
      <c r="S239" s="21"/>
      <c r="T239" s="21"/>
      <c r="U239" s="21"/>
      <c r="V239" s="1"/>
      <c r="W239" s="1"/>
      <c r="X239" s="18"/>
    </row>
    <row r="240" spans="1:24" ht="24.95" customHeight="1">
      <c r="A240" s="2"/>
      <c r="B240" s="23"/>
      <c r="C240" s="24"/>
      <c r="D240" s="24"/>
      <c r="E240" s="24"/>
      <c r="F240" s="24"/>
      <c r="G240" s="24"/>
      <c r="H240" s="24"/>
      <c r="I240" s="24"/>
      <c r="J240" s="24"/>
      <c r="K240" s="24"/>
      <c r="L240" s="25"/>
      <c r="M240" s="1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5"/>
    </row>
    <row r="241" spans="1:24" ht="24.95" customHeight="1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4.95" customHeight="1">
      <c r="A242" s="2"/>
      <c r="B242" s="9"/>
      <c r="C242" s="10" t="s">
        <v>16</v>
      </c>
      <c r="D242" s="11"/>
      <c r="E242" s="11"/>
      <c r="F242" s="11"/>
      <c r="G242" s="11"/>
      <c r="H242" s="11"/>
      <c r="I242" s="11"/>
      <c r="J242" s="11"/>
      <c r="K242" s="12" t="s">
        <v>17</v>
      </c>
      <c r="L242" s="13"/>
      <c r="M242" s="1"/>
      <c r="N242" s="9"/>
      <c r="O242" s="10" t="s">
        <v>16</v>
      </c>
      <c r="P242" s="11"/>
      <c r="Q242" s="11"/>
      <c r="R242" s="11"/>
      <c r="S242" s="11"/>
      <c r="T242" s="11"/>
      <c r="U242" s="11"/>
      <c r="V242" s="11"/>
      <c r="W242" s="12" t="s">
        <v>17</v>
      </c>
      <c r="X242" s="13"/>
    </row>
    <row r="243" spans="1:24" s="36" customFormat="1" ht="24.95" customHeight="1">
      <c r="A243" s="30"/>
      <c r="B243" s="31"/>
      <c r="C243" s="14" t="str">
        <f>$AA$32</f>
        <v>F.P.F.M. - 42ª Taça São Paulo Individual 2026</v>
      </c>
      <c r="D243" s="32"/>
      <c r="E243" s="32"/>
      <c r="F243" s="32"/>
      <c r="G243" s="32"/>
      <c r="H243" s="32"/>
      <c r="I243" s="32"/>
      <c r="J243" s="32"/>
      <c r="K243" s="29" t="str">
        <f>$AB$32</f>
        <v>Master - 1ª Divisão</v>
      </c>
      <c r="L243" s="33"/>
      <c r="M243" s="34"/>
      <c r="N243" s="35"/>
      <c r="O243" s="14" t="str">
        <f>$AA$33</f>
        <v>F.P.F.M. - 42ª Taça São Paulo Individual 2026</v>
      </c>
      <c r="P243" s="32"/>
      <c r="Q243" s="32"/>
      <c r="R243" s="32"/>
      <c r="S243" s="32"/>
      <c r="T243" s="32"/>
      <c r="U243" s="32"/>
      <c r="V243" s="32"/>
      <c r="W243" s="29" t="str">
        <f>$AB$33</f>
        <v>Master - 1ª Divisão</v>
      </c>
      <c r="X243" s="33"/>
    </row>
    <row r="244" spans="1:24" ht="24.95" customHeight="1">
      <c r="A244" s="2"/>
      <c r="B244" s="15"/>
      <c r="C244" s="16"/>
      <c r="D244" s="16"/>
      <c r="E244" s="17"/>
      <c r="F244" s="17"/>
      <c r="G244" s="17"/>
      <c r="H244" s="17"/>
      <c r="I244" s="17"/>
      <c r="J244" s="1"/>
      <c r="K244" s="1"/>
      <c r="L244" s="18"/>
      <c r="M244" s="1"/>
      <c r="N244" s="15"/>
      <c r="O244" s="16"/>
      <c r="P244" s="16"/>
      <c r="Q244" s="17"/>
      <c r="R244" s="17"/>
      <c r="S244" s="17"/>
      <c r="T244" s="17"/>
      <c r="U244" s="17"/>
      <c r="V244" s="1"/>
      <c r="W244" s="1"/>
      <c r="X244" s="18"/>
    </row>
    <row r="245" spans="1:24" ht="24.95" customHeight="1">
      <c r="A245" s="2">
        <v>1</v>
      </c>
      <c r="B245" s="15"/>
      <c r="C245" s="19" t="s">
        <v>23</v>
      </c>
      <c r="D245" s="16"/>
      <c r="E245" s="180" t="str">
        <f>$AF$32</f>
        <v xml:space="preserve"> BRYANT-SAVMZ </v>
      </c>
      <c r="F245" s="181"/>
      <c r="G245" s="181"/>
      <c r="H245" s="181"/>
      <c r="I245" s="182"/>
      <c r="J245" s="1"/>
      <c r="K245" s="1"/>
      <c r="L245" s="18"/>
      <c r="M245" s="1"/>
      <c r="N245" s="15"/>
      <c r="O245" s="19" t="s">
        <v>23</v>
      </c>
      <c r="P245" s="16"/>
      <c r="Q245" s="180" t="str">
        <f>$AF$33</f>
        <v xml:space="preserve"> EDU BOLA-SEP </v>
      </c>
      <c r="R245" s="181"/>
      <c r="S245" s="181"/>
      <c r="T245" s="181"/>
      <c r="U245" s="182"/>
      <c r="V245" s="1"/>
      <c r="W245" s="1"/>
      <c r="X245" s="18"/>
    </row>
    <row r="246" spans="1:24" ht="24.95" customHeight="1">
      <c r="A246" s="2">
        <v>1</v>
      </c>
      <c r="B246" s="15"/>
      <c r="C246" s="178">
        <f>$AC$32</f>
        <v>1</v>
      </c>
      <c r="D246" s="20"/>
      <c r="E246" s="183"/>
      <c r="F246" s="184"/>
      <c r="G246" s="184"/>
      <c r="H246" s="184"/>
      <c r="I246" s="185"/>
      <c r="J246" s="1"/>
      <c r="K246" s="186"/>
      <c r="L246" s="18"/>
      <c r="M246" s="1"/>
      <c r="N246" s="15"/>
      <c r="O246" s="178">
        <f>$AC$33</f>
        <v>1</v>
      </c>
      <c r="P246" s="20"/>
      <c r="Q246" s="183"/>
      <c r="R246" s="184"/>
      <c r="S246" s="184"/>
      <c r="T246" s="184"/>
      <c r="U246" s="185"/>
      <c r="V246" s="1"/>
      <c r="W246" s="186"/>
      <c r="X246" s="18"/>
    </row>
    <row r="247" spans="1:24" ht="24.95" customHeight="1">
      <c r="A247" s="2"/>
      <c r="B247" s="15"/>
      <c r="C247" s="179"/>
      <c r="D247" s="20"/>
      <c r="E247" s="21"/>
      <c r="F247" s="21"/>
      <c r="G247" s="21"/>
      <c r="H247" s="21"/>
      <c r="I247" s="21"/>
      <c r="J247" s="1"/>
      <c r="K247" s="187"/>
      <c r="L247" s="18"/>
      <c r="M247" s="1"/>
      <c r="N247" s="15"/>
      <c r="O247" s="179"/>
      <c r="P247" s="20"/>
      <c r="Q247" s="21"/>
      <c r="R247" s="21"/>
      <c r="S247" s="21"/>
      <c r="T247" s="21"/>
      <c r="U247" s="21"/>
      <c r="V247" s="1"/>
      <c r="W247" s="187"/>
      <c r="X247" s="18"/>
    </row>
    <row r="248" spans="1:24" ht="24.95" customHeight="1">
      <c r="A248" s="2"/>
      <c r="B248" s="15"/>
      <c r="C248" s="1"/>
      <c r="D248" s="20"/>
      <c r="E248" s="21"/>
      <c r="F248" s="21"/>
      <c r="G248" s="21"/>
      <c r="H248" s="21"/>
      <c r="I248" s="21"/>
      <c r="J248" s="1"/>
      <c r="K248" s="188"/>
      <c r="L248" s="18"/>
      <c r="M248" s="1"/>
      <c r="N248" s="15"/>
      <c r="O248" s="1"/>
      <c r="P248" s="20"/>
      <c r="Q248" s="21"/>
      <c r="R248" s="21"/>
      <c r="S248" s="21"/>
      <c r="T248" s="21"/>
      <c r="U248" s="21"/>
      <c r="V248" s="1"/>
      <c r="W248" s="188"/>
      <c r="X248" s="18"/>
    </row>
    <row r="249" spans="1:24" ht="24.95" customHeight="1">
      <c r="A249" s="2"/>
      <c r="B249" s="15"/>
      <c r="C249" s="19" t="s">
        <v>24</v>
      </c>
      <c r="D249" s="20"/>
      <c r="E249" s="21"/>
      <c r="F249" s="21"/>
      <c r="G249" s="21"/>
      <c r="H249" s="21"/>
      <c r="I249" s="21"/>
      <c r="J249" s="1"/>
      <c r="K249" s="1"/>
      <c r="L249" s="18"/>
      <c r="M249" s="1"/>
      <c r="N249" s="15"/>
      <c r="O249" s="19" t="s">
        <v>24</v>
      </c>
      <c r="P249" s="20"/>
      <c r="Q249" s="21"/>
      <c r="R249" s="21"/>
      <c r="S249" s="21"/>
      <c r="T249" s="21"/>
      <c r="U249" s="21"/>
      <c r="V249" s="1"/>
      <c r="W249" s="1"/>
      <c r="X249" s="18"/>
    </row>
    <row r="250" spans="1:24" ht="24.95" customHeight="1">
      <c r="A250" s="2"/>
      <c r="B250" s="22"/>
      <c r="C250" s="178">
        <f>$AD$32</f>
        <v>6</v>
      </c>
      <c r="D250" s="1"/>
      <c r="E250" s="1"/>
      <c r="F250" s="1"/>
      <c r="G250" s="1"/>
      <c r="H250" s="1"/>
      <c r="I250" s="1"/>
      <c r="J250" s="1"/>
      <c r="K250" s="1"/>
      <c r="L250" s="18"/>
      <c r="M250" s="1"/>
      <c r="N250" s="22"/>
      <c r="O250" s="178">
        <f>$AD$33</f>
        <v>6</v>
      </c>
      <c r="P250" s="1"/>
      <c r="Q250" s="1"/>
      <c r="R250" s="1"/>
      <c r="S250" s="1"/>
      <c r="T250" s="1"/>
      <c r="U250" s="1"/>
      <c r="V250" s="1"/>
      <c r="W250" s="1"/>
      <c r="X250" s="18"/>
    </row>
    <row r="251" spans="1:24" ht="24.95" customHeight="1">
      <c r="A251" s="2">
        <v>1</v>
      </c>
      <c r="B251" s="22"/>
      <c r="C251" s="179"/>
      <c r="D251" s="1"/>
      <c r="E251" s="180" t="str">
        <f>$AG$32</f>
        <v xml:space="preserve"> CASTILHO FILHO-CEPE </v>
      </c>
      <c r="F251" s="181"/>
      <c r="G251" s="181"/>
      <c r="H251" s="181"/>
      <c r="I251" s="182"/>
      <c r="J251" s="1"/>
      <c r="K251" s="1"/>
      <c r="L251" s="18"/>
      <c r="M251" s="1"/>
      <c r="N251" s="22"/>
      <c r="O251" s="179"/>
      <c r="P251" s="1"/>
      <c r="Q251" s="180" t="str">
        <f>$AG$33</f>
        <v xml:space="preserve"> MARCELINHO-SCCP </v>
      </c>
      <c r="R251" s="181"/>
      <c r="S251" s="181"/>
      <c r="T251" s="181"/>
      <c r="U251" s="182"/>
      <c r="V251" s="1"/>
      <c r="W251" s="1"/>
      <c r="X251" s="18"/>
    </row>
    <row r="252" spans="1:24" ht="24.95" customHeight="1">
      <c r="A252" s="2">
        <v>1</v>
      </c>
      <c r="B252" s="22"/>
      <c r="C252" s="1"/>
      <c r="D252" s="1"/>
      <c r="E252" s="183"/>
      <c r="F252" s="184"/>
      <c r="G252" s="184"/>
      <c r="H252" s="184"/>
      <c r="I252" s="185"/>
      <c r="J252" s="1"/>
      <c r="K252" s="186"/>
      <c r="L252" s="18"/>
      <c r="M252" s="1"/>
      <c r="N252" s="22"/>
      <c r="O252" s="1"/>
      <c r="P252" s="1"/>
      <c r="Q252" s="183"/>
      <c r="R252" s="184"/>
      <c r="S252" s="184"/>
      <c r="T252" s="184"/>
      <c r="U252" s="185"/>
      <c r="V252" s="1"/>
      <c r="W252" s="186"/>
      <c r="X252" s="18"/>
    </row>
    <row r="253" spans="1:24" ht="24.95" customHeight="1">
      <c r="A253" s="2"/>
      <c r="B253" s="22"/>
      <c r="C253" s="19" t="s">
        <v>20</v>
      </c>
      <c r="D253" s="1"/>
      <c r="E253" s="21"/>
      <c r="F253" s="21"/>
      <c r="G253" s="21"/>
      <c r="H253" s="21"/>
      <c r="I253" s="21"/>
      <c r="J253" s="1"/>
      <c r="K253" s="187"/>
      <c r="L253" s="18"/>
      <c r="M253" s="1"/>
      <c r="N253" s="22"/>
      <c r="O253" s="19" t="s">
        <v>20</v>
      </c>
      <c r="P253" s="1"/>
      <c r="Q253" s="21"/>
      <c r="R253" s="21"/>
      <c r="S253" s="21"/>
      <c r="T253" s="21"/>
      <c r="U253" s="21"/>
      <c r="V253" s="1"/>
      <c r="W253" s="187"/>
      <c r="X253" s="18"/>
    </row>
    <row r="254" spans="1:24" ht="24.95" customHeight="1">
      <c r="A254" s="2"/>
      <c r="B254" s="22"/>
      <c r="C254" s="178">
        <f>$AE$32</f>
        <v>3</v>
      </c>
      <c r="D254" s="1"/>
      <c r="E254" s="21"/>
      <c r="F254" s="21"/>
      <c r="G254" s="21"/>
      <c r="H254" s="21"/>
      <c r="I254" s="21"/>
      <c r="J254" s="1"/>
      <c r="K254" s="188"/>
      <c r="L254" s="18"/>
      <c r="M254" s="1"/>
      <c r="N254" s="22"/>
      <c r="O254" s="178">
        <f>$AE$33</f>
        <v>2</v>
      </c>
      <c r="P254" s="1"/>
      <c r="Q254" s="21"/>
      <c r="R254" s="21"/>
      <c r="S254" s="21"/>
      <c r="T254" s="21"/>
      <c r="U254" s="21"/>
      <c r="V254" s="1"/>
      <c r="W254" s="188"/>
      <c r="X254" s="18"/>
    </row>
    <row r="255" spans="1:24" ht="24.95" customHeight="1">
      <c r="A255" s="2"/>
      <c r="B255" s="22"/>
      <c r="C255" s="179"/>
      <c r="D255" s="1"/>
      <c r="E255" s="21"/>
      <c r="F255" s="21"/>
      <c r="G255" s="21"/>
      <c r="H255" s="21"/>
      <c r="I255" s="21"/>
      <c r="J255" s="1"/>
      <c r="K255" s="1"/>
      <c r="L255" s="18"/>
      <c r="M255" s="1"/>
      <c r="N255" s="22"/>
      <c r="O255" s="179"/>
      <c r="P255" s="1"/>
      <c r="Q255" s="21"/>
      <c r="R255" s="21"/>
      <c r="S255" s="21"/>
      <c r="T255" s="21"/>
      <c r="U255" s="21"/>
      <c r="V255" s="1"/>
      <c r="W255" s="1"/>
      <c r="X255" s="18"/>
    </row>
    <row r="256" spans="1:24" ht="24.95" customHeight="1">
      <c r="A256" s="2"/>
      <c r="B256" s="23"/>
      <c r="C256" s="24"/>
      <c r="D256" s="24"/>
      <c r="E256" s="24"/>
      <c r="F256" s="24"/>
      <c r="G256" s="24"/>
      <c r="H256" s="24"/>
      <c r="I256" s="24"/>
      <c r="J256" s="24"/>
      <c r="K256" s="24"/>
      <c r="L256" s="25"/>
      <c r="M256" s="1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5"/>
    </row>
    <row r="257" spans="1:24" ht="24.95" customHeight="1">
      <c r="A257" s="2"/>
    </row>
    <row r="258" spans="1:24" ht="24.95" customHeight="1">
      <c r="A258" s="2"/>
      <c r="B258" s="9"/>
      <c r="C258" s="10" t="s">
        <v>16</v>
      </c>
      <c r="D258" s="11"/>
      <c r="E258" s="11"/>
      <c r="F258" s="11"/>
      <c r="G258" s="11"/>
      <c r="H258" s="11"/>
      <c r="I258" s="11"/>
      <c r="J258" s="11"/>
      <c r="K258" s="12" t="s">
        <v>17</v>
      </c>
      <c r="L258" s="13"/>
      <c r="M258" s="1"/>
      <c r="N258" s="9"/>
      <c r="O258" s="10" t="s">
        <v>16</v>
      </c>
      <c r="P258" s="11"/>
      <c r="Q258" s="11"/>
      <c r="R258" s="11"/>
      <c r="S258" s="11"/>
      <c r="T258" s="11"/>
      <c r="U258" s="11"/>
      <c r="V258" s="11"/>
      <c r="W258" s="12" t="s">
        <v>17</v>
      </c>
      <c r="X258" s="13"/>
    </row>
    <row r="259" spans="1:24" s="36" customFormat="1" ht="24.95" customHeight="1">
      <c r="A259" s="30"/>
      <c r="B259" s="31"/>
      <c r="C259" s="14" t="str">
        <f>$AA$34</f>
        <v>F.P.F.M. - 42ª Taça São Paulo Individual 2026</v>
      </c>
      <c r="D259" s="32"/>
      <c r="E259" s="32"/>
      <c r="F259" s="32"/>
      <c r="G259" s="32"/>
      <c r="H259" s="32"/>
      <c r="I259" s="32"/>
      <c r="J259" s="32"/>
      <c r="K259" s="29" t="str">
        <f>$AB$34</f>
        <v>Master - 1ª Divisão</v>
      </c>
      <c r="L259" s="33"/>
      <c r="M259" s="34"/>
      <c r="N259" s="35"/>
      <c r="O259" s="14" t="str">
        <f>$AA$35</f>
        <v>F.P.F.M. - 42ª Taça São Paulo Individual 2026</v>
      </c>
      <c r="P259" s="32"/>
      <c r="Q259" s="32"/>
      <c r="R259" s="32"/>
      <c r="S259" s="32"/>
      <c r="T259" s="32"/>
      <c r="U259" s="32"/>
      <c r="V259" s="32"/>
      <c r="W259" s="29" t="str">
        <f>$AB$35</f>
        <v>Master - 1ª Divisão</v>
      </c>
      <c r="X259" s="33"/>
    </row>
    <row r="260" spans="1:24" ht="24.95" customHeight="1">
      <c r="A260" s="2"/>
      <c r="B260" s="15"/>
      <c r="C260" s="16"/>
      <c r="D260" s="16"/>
      <c r="E260" s="17"/>
      <c r="F260" s="17"/>
      <c r="G260" s="17"/>
      <c r="H260" s="17"/>
      <c r="I260" s="17"/>
      <c r="J260" s="1"/>
      <c r="K260" s="1"/>
      <c r="L260" s="18"/>
      <c r="M260" s="1"/>
      <c r="N260" s="15"/>
      <c r="O260" s="16"/>
      <c r="P260" s="16"/>
      <c r="Q260" s="17"/>
      <c r="R260" s="17"/>
      <c r="S260" s="17"/>
      <c r="T260" s="17"/>
      <c r="U260" s="17"/>
      <c r="V260" s="1"/>
      <c r="W260" s="1"/>
      <c r="X260" s="18"/>
    </row>
    <row r="261" spans="1:24" ht="24.95" customHeight="1">
      <c r="A261" s="2">
        <v>1</v>
      </c>
      <c r="B261" s="15"/>
      <c r="C261" s="19" t="s">
        <v>23</v>
      </c>
      <c r="D261" s="16"/>
      <c r="E261" s="180" t="str">
        <f>$AF$34</f>
        <v xml:space="preserve"> SAMMARTINO-SEP </v>
      </c>
      <c r="F261" s="181"/>
      <c r="G261" s="181"/>
      <c r="H261" s="181"/>
      <c r="I261" s="182"/>
      <c r="J261" s="1"/>
      <c r="K261" s="1"/>
      <c r="L261" s="18"/>
      <c r="M261" s="1"/>
      <c r="N261" s="15"/>
      <c r="O261" s="19" t="s">
        <v>23</v>
      </c>
      <c r="P261" s="16"/>
      <c r="Q261" s="180" t="str">
        <f>$AF$35</f>
        <v xml:space="preserve"> DEMA-SEP </v>
      </c>
      <c r="R261" s="181"/>
      <c r="S261" s="181"/>
      <c r="T261" s="181"/>
      <c r="U261" s="182"/>
      <c r="V261" s="1"/>
      <c r="W261" s="1"/>
      <c r="X261" s="18"/>
    </row>
    <row r="262" spans="1:24" ht="24.95" customHeight="1">
      <c r="A262" s="2">
        <v>1</v>
      </c>
      <c r="B262" s="15"/>
      <c r="C262" s="178">
        <f>$AC$34</f>
        <v>1</v>
      </c>
      <c r="D262" s="20"/>
      <c r="E262" s="183"/>
      <c r="F262" s="184"/>
      <c r="G262" s="184"/>
      <c r="H262" s="184"/>
      <c r="I262" s="185"/>
      <c r="J262" s="1"/>
      <c r="K262" s="186"/>
      <c r="L262" s="18"/>
      <c r="M262" s="1"/>
      <c r="N262" s="15"/>
      <c r="O262" s="178">
        <f>$AC$35</f>
        <v>1</v>
      </c>
      <c r="P262" s="20"/>
      <c r="Q262" s="183"/>
      <c r="R262" s="184"/>
      <c r="S262" s="184"/>
      <c r="T262" s="184"/>
      <c r="U262" s="185"/>
      <c r="V262" s="1"/>
      <c r="W262" s="186"/>
      <c r="X262" s="18"/>
    </row>
    <row r="263" spans="1:24" ht="24.95" customHeight="1">
      <c r="A263" s="2"/>
      <c r="B263" s="15"/>
      <c r="C263" s="179"/>
      <c r="D263" s="20"/>
      <c r="E263" s="21"/>
      <c r="F263" s="21"/>
      <c r="G263" s="21"/>
      <c r="H263" s="21"/>
      <c r="I263" s="21"/>
      <c r="J263" s="1"/>
      <c r="K263" s="187"/>
      <c r="L263" s="18"/>
      <c r="M263" s="1"/>
      <c r="N263" s="15"/>
      <c r="O263" s="179"/>
      <c r="P263" s="20"/>
      <c r="Q263" s="21"/>
      <c r="R263" s="21"/>
      <c r="S263" s="21"/>
      <c r="T263" s="21"/>
      <c r="U263" s="21"/>
      <c r="V263" s="1"/>
      <c r="W263" s="187"/>
      <c r="X263" s="18"/>
    </row>
    <row r="264" spans="1:24" ht="24.95" customHeight="1">
      <c r="A264" s="2"/>
      <c r="B264" s="15"/>
      <c r="C264" s="1"/>
      <c r="D264" s="20"/>
      <c r="E264" s="21"/>
      <c r="F264" s="21"/>
      <c r="G264" s="21"/>
      <c r="H264" s="21"/>
      <c r="I264" s="21"/>
      <c r="J264" s="1"/>
      <c r="K264" s="188"/>
      <c r="L264" s="18"/>
      <c r="M264" s="1"/>
      <c r="N264" s="15"/>
      <c r="O264" s="1"/>
      <c r="P264" s="20"/>
      <c r="Q264" s="21"/>
      <c r="R264" s="21"/>
      <c r="S264" s="21"/>
      <c r="T264" s="21"/>
      <c r="U264" s="21"/>
      <c r="V264" s="1"/>
      <c r="W264" s="188"/>
      <c r="X264" s="18"/>
    </row>
    <row r="265" spans="1:24" ht="24.95" customHeight="1">
      <c r="A265" s="2"/>
      <c r="B265" s="15"/>
      <c r="C265" s="19" t="s">
        <v>24</v>
      </c>
      <c r="D265" s="20"/>
      <c r="E265" s="21"/>
      <c r="F265" s="21"/>
      <c r="G265" s="21"/>
      <c r="H265" s="21"/>
      <c r="I265" s="21"/>
      <c r="J265" s="1"/>
      <c r="K265" s="1"/>
      <c r="L265" s="18"/>
      <c r="M265" s="1"/>
      <c r="N265" s="15"/>
      <c r="O265" s="19" t="s">
        <v>24</v>
      </c>
      <c r="P265" s="20"/>
      <c r="Q265" s="21"/>
      <c r="R265" s="21"/>
      <c r="S265" s="21"/>
      <c r="T265" s="21"/>
      <c r="U265" s="21"/>
      <c r="V265" s="1"/>
      <c r="W265" s="1"/>
      <c r="X265" s="18"/>
    </row>
    <row r="266" spans="1:24" ht="24.95" customHeight="1">
      <c r="A266" s="2"/>
      <c r="B266" s="22"/>
      <c r="C266" s="178">
        <f>$AD$34</f>
        <v>6</v>
      </c>
      <c r="D266" s="1"/>
      <c r="E266" s="1"/>
      <c r="F266" s="1"/>
      <c r="G266" s="1"/>
      <c r="H266" s="1"/>
      <c r="I266" s="1"/>
      <c r="J266" s="1"/>
      <c r="K266" s="1"/>
      <c r="L266" s="18"/>
      <c r="M266" s="1"/>
      <c r="N266" s="22"/>
      <c r="O266" s="178">
        <f>$AD$35</f>
        <v>6</v>
      </c>
      <c r="P266" s="1"/>
      <c r="Q266" s="1"/>
      <c r="R266" s="1"/>
      <c r="S266" s="1"/>
      <c r="T266" s="1"/>
      <c r="U266" s="1"/>
      <c r="V266" s="1"/>
      <c r="W266" s="1"/>
      <c r="X266" s="18"/>
    </row>
    <row r="267" spans="1:24" ht="24.95" customHeight="1">
      <c r="A267" s="2">
        <v>1</v>
      </c>
      <c r="B267" s="22"/>
      <c r="C267" s="179"/>
      <c r="D267" s="1"/>
      <c r="E267" s="180" t="str">
        <f>$AG$34</f>
        <v xml:space="preserve"> BERGAMINI-CFC </v>
      </c>
      <c r="F267" s="181"/>
      <c r="G267" s="181"/>
      <c r="H267" s="181"/>
      <c r="I267" s="182"/>
      <c r="J267" s="1"/>
      <c r="K267" s="1"/>
      <c r="L267" s="18"/>
      <c r="M267" s="1"/>
      <c r="N267" s="22"/>
      <c r="O267" s="179"/>
      <c r="P267" s="1"/>
      <c r="Q267" s="180" t="str">
        <f>$AG$35</f>
        <v xml:space="preserve"> CHARLEAUX-SFC </v>
      </c>
      <c r="R267" s="181"/>
      <c r="S267" s="181"/>
      <c r="T267" s="181"/>
      <c r="U267" s="182"/>
      <c r="V267" s="1"/>
      <c r="W267" s="1"/>
      <c r="X267" s="18"/>
    </row>
    <row r="268" spans="1:24" ht="24.95" customHeight="1">
      <c r="A268" s="2">
        <v>1</v>
      </c>
      <c r="B268" s="22"/>
      <c r="C268" s="1"/>
      <c r="D268" s="1"/>
      <c r="E268" s="183"/>
      <c r="F268" s="184"/>
      <c r="G268" s="184"/>
      <c r="H268" s="184"/>
      <c r="I268" s="185"/>
      <c r="J268" s="1"/>
      <c r="K268" s="186"/>
      <c r="L268" s="18"/>
      <c r="M268" s="1"/>
      <c r="N268" s="22"/>
      <c r="O268" s="1"/>
      <c r="P268" s="1"/>
      <c r="Q268" s="183"/>
      <c r="R268" s="184"/>
      <c r="S268" s="184"/>
      <c r="T268" s="184"/>
      <c r="U268" s="185"/>
      <c r="V268" s="1"/>
      <c r="W268" s="186"/>
      <c r="X268" s="18"/>
    </row>
    <row r="269" spans="1:24" ht="24.95" customHeight="1">
      <c r="A269" s="2"/>
      <c r="B269" s="22"/>
      <c r="C269" s="19" t="s">
        <v>20</v>
      </c>
      <c r="D269" s="1"/>
      <c r="E269" s="21"/>
      <c r="F269" s="21"/>
      <c r="G269" s="21"/>
      <c r="H269" s="21"/>
      <c r="I269" s="21"/>
      <c r="J269" s="1"/>
      <c r="K269" s="187"/>
      <c r="L269" s="18"/>
      <c r="M269" s="1"/>
      <c r="N269" s="22"/>
      <c r="O269" s="19" t="s">
        <v>20</v>
      </c>
      <c r="P269" s="1"/>
      <c r="Q269" s="21"/>
      <c r="R269" s="21"/>
      <c r="S269" s="21"/>
      <c r="T269" s="21"/>
      <c r="U269" s="21"/>
      <c r="V269" s="1"/>
      <c r="W269" s="187"/>
      <c r="X269" s="18"/>
    </row>
    <row r="270" spans="1:24" ht="24.95" customHeight="1">
      <c r="A270" s="2"/>
      <c r="B270" s="22"/>
      <c r="C270" s="178">
        <f>$AE$34</f>
        <v>4</v>
      </c>
      <c r="D270" s="1"/>
      <c r="E270" s="21"/>
      <c r="F270" s="21"/>
      <c r="G270" s="21"/>
      <c r="H270" s="21"/>
      <c r="I270" s="21"/>
      <c r="J270" s="1"/>
      <c r="K270" s="188"/>
      <c r="L270" s="18"/>
      <c r="M270" s="1"/>
      <c r="N270" s="22"/>
      <c r="O270" s="178">
        <f>$AE$35</f>
        <v>5</v>
      </c>
      <c r="P270" s="1"/>
      <c r="Q270" s="21"/>
      <c r="R270" s="21"/>
      <c r="S270" s="21"/>
      <c r="T270" s="21"/>
      <c r="U270" s="21"/>
      <c r="V270" s="1"/>
      <c r="W270" s="188"/>
      <c r="X270" s="18"/>
    </row>
    <row r="271" spans="1:24" ht="24.95" customHeight="1">
      <c r="A271" s="2"/>
      <c r="B271" s="22"/>
      <c r="C271" s="179"/>
      <c r="D271" s="1"/>
      <c r="E271" s="21"/>
      <c r="F271" s="21"/>
      <c r="G271" s="21"/>
      <c r="H271" s="21"/>
      <c r="I271" s="21"/>
      <c r="J271" s="1"/>
      <c r="K271" s="1"/>
      <c r="L271" s="18"/>
      <c r="M271" s="1"/>
      <c r="N271" s="22"/>
      <c r="O271" s="179"/>
      <c r="P271" s="1"/>
      <c r="Q271" s="21"/>
      <c r="R271" s="21"/>
      <c r="S271" s="21"/>
      <c r="T271" s="21"/>
      <c r="U271" s="21"/>
      <c r="V271" s="1"/>
      <c r="W271" s="1"/>
      <c r="X271" s="18"/>
    </row>
    <row r="272" spans="1:24" ht="24.95" customHeight="1">
      <c r="A272" s="2"/>
      <c r="B272" s="23"/>
      <c r="C272" s="24"/>
      <c r="D272" s="24"/>
      <c r="E272" s="24"/>
      <c r="F272" s="24"/>
      <c r="G272" s="24"/>
      <c r="H272" s="24"/>
      <c r="I272" s="24"/>
      <c r="J272" s="24"/>
      <c r="K272" s="24"/>
      <c r="L272" s="25"/>
      <c r="M272" s="1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5"/>
    </row>
    <row r="273" spans="1:24" ht="24.95" customHeight="1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4.95" customHeight="1">
      <c r="A274" s="2"/>
      <c r="B274" s="9"/>
      <c r="C274" s="10" t="s">
        <v>16</v>
      </c>
      <c r="D274" s="11"/>
      <c r="E274" s="11"/>
      <c r="F274" s="11"/>
      <c r="G274" s="11"/>
      <c r="H274" s="11"/>
      <c r="I274" s="11"/>
      <c r="J274" s="11"/>
      <c r="K274" s="12" t="s">
        <v>17</v>
      </c>
      <c r="L274" s="13"/>
      <c r="M274" s="1"/>
      <c r="N274" s="9"/>
      <c r="O274" s="10" t="s">
        <v>16</v>
      </c>
      <c r="P274" s="11"/>
      <c r="Q274" s="11"/>
      <c r="R274" s="11"/>
      <c r="S274" s="11"/>
      <c r="T274" s="11"/>
      <c r="U274" s="11"/>
      <c r="V274" s="11"/>
      <c r="W274" s="12" t="s">
        <v>17</v>
      </c>
      <c r="X274" s="13"/>
    </row>
    <row r="275" spans="1:24" s="36" customFormat="1" ht="24.95" customHeight="1">
      <c r="A275" s="30"/>
      <c r="B275" s="31"/>
      <c r="C275" s="14" t="str">
        <f>$AA$36</f>
        <v>F.P.F.M. - 42ª Taça São Paulo Individual 2026</v>
      </c>
      <c r="D275" s="32"/>
      <c r="E275" s="32"/>
      <c r="F275" s="32"/>
      <c r="G275" s="32"/>
      <c r="H275" s="32"/>
      <c r="I275" s="32"/>
      <c r="J275" s="32"/>
      <c r="K275" s="29" t="str">
        <f>$AB$36</f>
        <v>Master - 1ª Divisão</v>
      </c>
      <c r="L275" s="33"/>
      <c r="M275" s="34"/>
      <c r="N275" s="35"/>
      <c r="O275" s="14" t="str">
        <f>$AA$37</f>
        <v>F.P.F.M. - 42ª Taça São Paulo Individual 2026</v>
      </c>
      <c r="P275" s="32"/>
      <c r="Q275" s="32"/>
      <c r="R275" s="32"/>
      <c r="S275" s="32"/>
      <c r="T275" s="32"/>
      <c r="U275" s="32"/>
      <c r="V275" s="32"/>
      <c r="W275" s="29" t="str">
        <f>$AB$37</f>
        <v>Master - 1ª Divisão</v>
      </c>
      <c r="X275" s="33"/>
    </row>
    <row r="276" spans="1:24" ht="24.95" customHeight="1">
      <c r="A276" s="2"/>
      <c r="B276" s="15"/>
      <c r="C276" s="16"/>
      <c r="D276" s="16"/>
      <c r="E276" s="17"/>
      <c r="F276" s="17"/>
      <c r="G276" s="17"/>
      <c r="H276" s="17"/>
      <c r="I276" s="17"/>
      <c r="J276" s="1"/>
      <c r="K276" s="1"/>
      <c r="L276" s="18"/>
      <c r="M276" s="1"/>
      <c r="N276" s="15"/>
      <c r="O276" s="16"/>
      <c r="P276" s="16"/>
      <c r="Q276" s="17"/>
      <c r="R276" s="17"/>
      <c r="S276" s="17"/>
      <c r="T276" s="17"/>
      <c r="U276" s="17"/>
      <c r="V276" s="1"/>
      <c r="W276" s="1"/>
      <c r="X276" s="18"/>
    </row>
    <row r="277" spans="1:24" ht="24.95" customHeight="1">
      <c r="A277" s="2">
        <v>1</v>
      </c>
      <c r="B277" s="15"/>
      <c r="C277" s="19" t="s">
        <v>23</v>
      </c>
      <c r="D277" s="16"/>
      <c r="E277" s="180" t="str">
        <f>$AF$36</f>
        <v xml:space="preserve"> ERISMAR-SAVMZ </v>
      </c>
      <c r="F277" s="181"/>
      <c r="G277" s="181"/>
      <c r="H277" s="181"/>
      <c r="I277" s="182"/>
      <c r="J277" s="1"/>
      <c r="K277" s="1"/>
      <c r="L277" s="18"/>
      <c r="M277" s="1"/>
      <c r="N277" s="15"/>
      <c r="O277" s="19" t="s">
        <v>23</v>
      </c>
      <c r="P277" s="16"/>
      <c r="Q277" s="180" t="str">
        <f>$AF$37</f>
        <v xml:space="preserve"> BRAGHETTO-SAVMZ </v>
      </c>
      <c r="R277" s="181"/>
      <c r="S277" s="181"/>
      <c r="T277" s="181"/>
      <c r="U277" s="182"/>
      <c r="V277" s="1"/>
      <c r="W277" s="1"/>
      <c r="X277" s="18"/>
    </row>
    <row r="278" spans="1:24" ht="24.95" customHeight="1">
      <c r="A278" s="2">
        <v>1</v>
      </c>
      <c r="B278" s="15"/>
      <c r="C278" s="178">
        <f>$AC$36</f>
        <v>1</v>
      </c>
      <c r="D278" s="20"/>
      <c r="E278" s="183"/>
      <c r="F278" s="184"/>
      <c r="G278" s="184"/>
      <c r="H278" s="184"/>
      <c r="I278" s="185"/>
      <c r="J278" s="1"/>
      <c r="K278" s="186"/>
      <c r="L278" s="18"/>
      <c r="M278" s="1"/>
      <c r="N278" s="15"/>
      <c r="O278" s="178">
        <f>$AC$37</f>
        <v>1</v>
      </c>
      <c r="P278" s="20"/>
      <c r="Q278" s="183"/>
      <c r="R278" s="184"/>
      <c r="S278" s="184"/>
      <c r="T278" s="184"/>
      <c r="U278" s="185"/>
      <c r="V278" s="1"/>
      <c r="W278" s="186"/>
      <c r="X278" s="18"/>
    </row>
    <row r="279" spans="1:24" ht="24.95" customHeight="1">
      <c r="A279" s="2"/>
      <c r="B279" s="15"/>
      <c r="C279" s="179"/>
      <c r="D279" s="20"/>
      <c r="E279" s="21"/>
      <c r="F279" s="21"/>
      <c r="G279" s="21"/>
      <c r="H279" s="21"/>
      <c r="I279" s="21"/>
      <c r="J279" s="1"/>
      <c r="K279" s="187"/>
      <c r="L279" s="18"/>
      <c r="M279" s="1"/>
      <c r="N279" s="15"/>
      <c r="O279" s="179"/>
      <c r="P279" s="20"/>
      <c r="Q279" s="21"/>
      <c r="R279" s="21"/>
      <c r="S279" s="21"/>
      <c r="T279" s="21"/>
      <c r="U279" s="21"/>
      <c r="V279" s="1"/>
      <c r="W279" s="187"/>
      <c r="X279" s="18"/>
    </row>
    <row r="280" spans="1:24" ht="24.95" customHeight="1">
      <c r="A280" s="2"/>
      <c r="B280" s="15"/>
      <c r="C280" s="1"/>
      <c r="D280" s="20"/>
      <c r="E280" s="21"/>
      <c r="F280" s="21"/>
      <c r="G280" s="21"/>
      <c r="H280" s="21"/>
      <c r="I280" s="21"/>
      <c r="J280" s="1"/>
      <c r="K280" s="188"/>
      <c r="L280" s="18"/>
      <c r="M280" s="1"/>
      <c r="N280" s="15"/>
      <c r="O280" s="1"/>
      <c r="P280" s="20"/>
      <c r="Q280" s="21"/>
      <c r="R280" s="21"/>
      <c r="S280" s="21"/>
      <c r="T280" s="21"/>
      <c r="U280" s="21"/>
      <c r="V280" s="1"/>
      <c r="W280" s="188"/>
      <c r="X280" s="18"/>
    </row>
    <row r="281" spans="1:24" ht="24.95" customHeight="1">
      <c r="A281" s="2"/>
      <c r="B281" s="15"/>
      <c r="C281" s="19" t="s">
        <v>24</v>
      </c>
      <c r="D281" s="20"/>
      <c r="E281" s="21"/>
      <c r="F281" s="21"/>
      <c r="G281" s="21"/>
      <c r="H281" s="21"/>
      <c r="I281" s="21"/>
      <c r="J281" s="1"/>
      <c r="K281" s="1"/>
      <c r="L281" s="18"/>
      <c r="M281" s="1"/>
      <c r="N281" s="15"/>
      <c r="O281" s="19" t="s">
        <v>24</v>
      </c>
      <c r="P281" s="20"/>
      <c r="Q281" s="21"/>
      <c r="R281" s="21"/>
      <c r="S281" s="21"/>
      <c r="T281" s="21"/>
      <c r="U281" s="21"/>
      <c r="V281" s="1"/>
      <c r="W281" s="1"/>
      <c r="X281" s="18"/>
    </row>
    <row r="282" spans="1:24" ht="24.95" customHeight="1">
      <c r="A282" s="2"/>
      <c r="B282" s="22"/>
      <c r="C282" s="178">
        <f>$AD$36</f>
        <v>6</v>
      </c>
      <c r="D282" s="1"/>
      <c r="E282" s="1"/>
      <c r="F282" s="1"/>
      <c r="G282" s="1"/>
      <c r="H282" s="1"/>
      <c r="I282" s="1"/>
      <c r="J282" s="1"/>
      <c r="K282" s="1"/>
      <c r="L282" s="18"/>
      <c r="M282" s="1"/>
      <c r="N282" s="22"/>
      <c r="O282" s="178">
        <f>$AD$37</f>
        <v>6</v>
      </c>
      <c r="P282" s="1"/>
      <c r="Q282" s="1"/>
      <c r="R282" s="1"/>
      <c r="S282" s="1"/>
      <c r="T282" s="1"/>
      <c r="U282" s="1"/>
      <c r="V282" s="1"/>
      <c r="W282" s="1"/>
      <c r="X282" s="18"/>
    </row>
    <row r="283" spans="1:24" ht="24.95" customHeight="1">
      <c r="A283" s="2">
        <v>1</v>
      </c>
      <c r="B283" s="22"/>
      <c r="C283" s="179"/>
      <c r="D283" s="1"/>
      <c r="E283" s="180" t="str">
        <f>$AG$36</f>
        <v xml:space="preserve"> WAGNER LUIZ-SCCP </v>
      </c>
      <c r="F283" s="181"/>
      <c r="G283" s="181"/>
      <c r="H283" s="181"/>
      <c r="I283" s="182"/>
      <c r="J283" s="1"/>
      <c r="K283" s="1"/>
      <c r="L283" s="18"/>
      <c r="M283" s="1"/>
      <c r="N283" s="22"/>
      <c r="O283" s="179"/>
      <c r="P283" s="1"/>
      <c r="Q283" s="180" t="str">
        <f>$AG$37</f>
        <v xml:space="preserve"> BASILIO-CEP </v>
      </c>
      <c r="R283" s="181"/>
      <c r="S283" s="181"/>
      <c r="T283" s="181"/>
      <c r="U283" s="182"/>
      <c r="V283" s="1"/>
      <c r="W283" s="1"/>
      <c r="X283" s="18"/>
    </row>
    <row r="284" spans="1:24" ht="24.95" customHeight="1">
      <c r="A284" s="2">
        <v>1</v>
      </c>
      <c r="B284" s="22"/>
      <c r="C284" s="1"/>
      <c r="D284" s="1"/>
      <c r="E284" s="183"/>
      <c r="F284" s="184"/>
      <c r="G284" s="184"/>
      <c r="H284" s="184"/>
      <c r="I284" s="185"/>
      <c r="J284" s="1"/>
      <c r="K284" s="186"/>
      <c r="L284" s="18"/>
      <c r="M284" s="1"/>
      <c r="N284" s="22"/>
      <c r="O284" s="1"/>
      <c r="P284" s="1"/>
      <c r="Q284" s="183"/>
      <c r="R284" s="184"/>
      <c r="S284" s="184"/>
      <c r="T284" s="184"/>
      <c r="U284" s="185"/>
      <c r="V284" s="1"/>
      <c r="W284" s="186"/>
      <c r="X284" s="18"/>
    </row>
    <row r="285" spans="1:24" ht="24.95" customHeight="1">
      <c r="A285" s="2"/>
      <c r="B285" s="22"/>
      <c r="C285" s="19" t="s">
        <v>20</v>
      </c>
      <c r="D285" s="1"/>
      <c r="E285" s="21"/>
      <c r="F285" s="21"/>
      <c r="G285" s="21"/>
      <c r="H285" s="21"/>
      <c r="I285" s="21"/>
      <c r="J285" s="1"/>
      <c r="K285" s="187"/>
      <c r="L285" s="18"/>
      <c r="M285" s="1"/>
      <c r="N285" s="22"/>
      <c r="O285" s="19" t="s">
        <v>20</v>
      </c>
      <c r="P285" s="1"/>
      <c r="Q285" s="21"/>
      <c r="R285" s="21"/>
      <c r="S285" s="21"/>
      <c r="T285" s="21"/>
      <c r="U285" s="21"/>
      <c r="V285" s="1"/>
      <c r="W285" s="187"/>
      <c r="X285" s="18"/>
    </row>
    <row r="286" spans="1:24" ht="24.95" customHeight="1">
      <c r="A286" s="2"/>
      <c r="B286" s="22"/>
      <c r="C286" s="178">
        <f>$AE$36</f>
        <v>1</v>
      </c>
      <c r="D286" s="1"/>
      <c r="E286" s="21"/>
      <c r="F286" s="21"/>
      <c r="G286" s="21"/>
      <c r="H286" s="21"/>
      <c r="I286" s="21"/>
      <c r="J286" s="1"/>
      <c r="K286" s="188"/>
      <c r="L286" s="18"/>
      <c r="M286" s="1"/>
      <c r="N286" s="22"/>
      <c r="O286" s="178">
        <f>$AE$37</f>
        <v>6</v>
      </c>
      <c r="P286" s="1"/>
      <c r="Q286" s="21"/>
      <c r="R286" s="21"/>
      <c r="S286" s="21"/>
      <c r="T286" s="21"/>
      <c r="U286" s="21"/>
      <c r="V286" s="1"/>
      <c r="W286" s="188"/>
      <c r="X286" s="18"/>
    </row>
    <row r="287" spans="1:24" ht="24.95" customHeight="1">
      <c r="A287" s="2"/>
      <c r="B287" s="22"/>
      <c r="C287" s="179"/>
      <c r="D287" s="1"/>
      <c r="E287" s="21"/>
      <c r="F287" s="21"/>
      <c r="G287" s="21"/>
      <c r="H287" s="21"/>
      <c r="I287" s="21"/>
      <c r="J287" s="1"/>
      <c r="K287" s="1"/>
      <c r="L287" s="18"/>
      <c r="M287" s="1"/>
      <c r="N287" s="22"/>
      <c r="O287" s="179"/>
      <c r="P287" s="1"/>
      <c r="Q287" s="21"/>
      <c r="R287" s="21"/>
      <c r="S287" s="21"/>
      <c r="T287" s="21"/>
      <c r="U287" s="21"/>
      <c r="V287" s="1"/>
      <c r="W287" s="1"/>
      <c r="X287" s="18"/>
    </row>
    <row r="288" spans="1:24" ht="24.95" customHeight="1">
      <c r="A288" s="2"/>
      <c r="B288" s="23"/>
      <c r="C288" s="24"/>
      <c r="D288" s="24"/>
      <c r="E288" s="24"/>
      <c r="F288" s="24"/>
      <c r="G288" s="24"/>
      <c r="H288" s="24"/>
      <c r="I288" s="24"/>
      <c r="J288" s="24"/>
      <c r="K288" s="24"/>
      <c r="L288" s="25"/>
      <c r="M288" s="1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5"/>
    </row>
    <row r="289" spans="1:24" ht="24.95" customHeight="1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4.95" customHeight="1">
      <c r="A290" s="2"/>
      <c r="B290" s="9"/>
      <c r="C290" s="10" t="s">
        <v>16</v>
      </c>
      <c r="D290" s="11"/>
      <c r="E290" s="11"/>
      <c r="F290" s="11"/>
      <c r="G290" s="11"/>
      <c r="H290" s="11"/>
      <c r="I290" s="11"/>
      <c r="J290" s="11"/>
      <c r="K290" s="12" t="s">
        <v>17</v>
      </c>
      <c r="L290" s="13"/>
      <c r="M290" s="1"/>
      <c r="N290" s="9"/>
      <c r="O290" s="10" t="s">
        <v>16</v>
      </c>
      <c r="P290" s="11"/>
      <c r="Q290" s="11"/>
      <c r="R290" s="11"/>
      <c r="S290" s="11"/>
      <c r="T290" s="11"/>
      <c r="U290" s="11"/>
      <c r="V290" s="11"/>
      <c r="W290" s="12" t="s">
        <v>17</v>
      </c>
      <c r="X290" s="13"/>
    </row>
    <row r="291" spans="1:24" s="36" customFormat="1" ht="24.95" customHeight="1">
      <c r="A291" s="30"/>
      <c r="B291" s="31"/>
      <c r="C291" s="14" t="str">
        <f>$AA$38</f>
        <v>F.P.F.M. - 42ª Taça São Paulo Individual 2026</v>
      </c>
      <c r="D291" s="32"/>
      <c r="E291" s="32"/>
      <c r="F291" s="32"/>
      <c r="G291" s="32"/>
      <c r="H291" s="32"/>
      <c r="I291" s="32"/>
      <c r="J291" s="32"/>
      <c r="K291" s="29" t="str">
        <f>$AB$38</f>
        <v>Master - 1ª Divisão</v>
      </c>
      <c r="L291" s="33"/>
      <c r="M291" s="34"/>
      <c r="N291" s="35"/>
      <c r="O291" s="14" t="str">
        <f>$AA$39</f>
        <v>F.P.F.M. - 42ª Taça São Paulo Individual 2026</v>
      </c>
      <c r="P291" s="32"/>
      <c r="Q291" s="32"/>
      <c r="R291" s="32"/>
      <c r="S291" s="32"/>
      <c r="T291" s="32"/>
      <c r="U291" s="32"/>
      <c r="V291" s="32"/>
      <c r="W291" s="29" t="str">
        <f>$AB$39</f>
        <v>Master - 1ª Divisão</v>
      </c>
      <c r="X291" s="33"/>
    </row>
    <row r="292" spans="1:24" ht="24.95" customHeight="1">
      <c r="A292" s="2"/>
      <c r="B292" s="15"/>
      <c r="C292" s="16"/>
      <c r="D292" s="16"/>
      <c r="E292" s="17"/>
      <c r="F292" s="17"/>
      <c r="G292" s="17"/>
      <c r="H292" s="17"/>
      <c r="I292" s="17"/>
      <c r="J292" s="1"/>
      <c r="K292" s="1"/>
      <c r="L292" s="18"/>
      <c r="M292" s="1"/>
      <c r="N292" s="15"/>
      <c r="O292" s="16"/>
      <c r="P292" s="16"/>
      <c r="Q292" s="17"/>
      <c r="R292" s="17"/>
      <c r="S292" s="17"/>
      <c r="T292" s="17"/>
      <c r="U292" s="17"/>
      <c r="V292" s="1"/>
      <c r="W292" s="1"/>
      <c r="X292" s="18"/>
    </row>
    <row r="293" spans="1:24" ht="24.95" customHeight="1">
      <c r="A293" s="2">
        <v>1</v>
      </c>
      <c r="B293" s="15"/>
      <c r="C293" s="19" t="s">
        <v>23</v>
      </c>
      <c r="D293" s="16"/>
      <c r="E293" s="180" t="str">
        <f>$AF$38</f>
        <v xml:space="preserve"> BRYANT-SAVMZ </v>
      </c>
      <c r="F293" s="181"/>
      <c r="G293" s="181"/>
      <c r="H293" s="181"/>
      <c r="I293" s="182"/>
      <c r="J293" s="1"/>
      <c r="K293" s="1"/>
      <c r="L293" s="18"/>
      <c r="M293" s="1"/>
      <c r="N293" s="15"/>
      <c r="O293" s="19" t="s">
        <v>23</v>
      </c>
      <c r="P293" s="16"/>
      <c r="Q293" s="180" t="str">
        <f>$AF$39</f>
        <v xml:space="preserve"> EDU BOLA-SEP </v>
      </c>
      <c r="R293" s="181"/>
      <c r="S293" s="181"/>
      <c r="T293" s="181"/>
      <c r="U293" s="182"/>
      <c r="V293" s="1"/>
      <c r="W293" s="1"/>
      <c r="X293" s="18"/>
    </row>
    <row r="294" spans="1:24" ht="24.95" customHeight="1">
      <c r="A294" s="2">
        <v>1</v>
      </c>
      <c r="B294" s="15"/>
      <c r="C294" s="178">
        <f>$AC$38</f>
        <v>1</v>
      </c>
      <c r="D294" s="20"/>
      <c r="E294" s="183"/>
      <c r="F294" s="184"/>
      <c r="G294" s="184"/>
      <c r="H294" s="184"/>
      <c r="I294" s="185"/>
      <c r="J294" s="1"/>
      <c r="K294" s="186"/>
      <c r="L294" s="18"/>
      <c r="M294" s="1"/>
      <c r="N294" s="15"/>
      <c r="O294" s="178">
        <f>$AC$39</f>
        <v>1</v>
      </c>
      <c r="P294" s="20"/>
      <c r="Q294" s="183"/>
      <c r="R294" s="184"/>
      <c r="S294" s="184"/>
      <c r="T294" s="184"/>
      <c r="U294" s="185"/>
      <c r="V294" s="1"/>
      <c r="W294" s="186"/>
      <c r="X294" s="18"/>
    </row>
    <row r="295" spans="1:24" ht="24.95" customHeight="1">
      <c r="A295" s="2"/>
      <c r="B295" s="15"/>
      <c r="C295" s="179"/>
      <c r="D295" s="20"/>
      <c r="E295" s="21"/>
      <c r="F295" s="21"/>
      <c r="G295" s="21"/>
      <c r="H295" s="21"/>
      <c r="I295" s="21"/>
      <c r="J295" s="1"/>
      <c r="K295" s="187"/>
      <c r="L295" s="18"/>
      <c r="M295" s="1"/>
      <c r="N295" s="15"/>
      <c r="O295" s="179"/>
      <c r="P295" s="20"/>
      <c r="Q295" s="21"/>
      <c r="R295" s="21"/>
      <c r="S295" s="21"/>
      <c r="T295" s="21"/>
      <c r="U295" s="21"/>
      <c r="V295" s="1"/>
      <c r="W295" s="187"/>
      <c r="X295" s="18"/>
    </row>
    <row r="296" spans="1:24" ht="24.95" customHeight="1">
      <c r="A296" s="2"/>
      <c r="B296" s="15"/>
      <c r="C296" s="1"/>
      <c r="D296" s="20"/>
      <c r="E296" s="21"/>
      <c r="F296" s="21"/>
      <c r="G296" s="21"/>
      <c r="H296" s="21"/>
      <c r="I296" s="21"/>
      <c r="J296" s="1"/>
      <c r="K296" s="188"/>
      <c r="L296" s="18"/>
      <c r="M296" s="1"/>
      <c r="N296" s="15"/>
      <c r="O296" s="1"/>
      <c r="P296" s="20"/>
      <c r="Q296" s="21"/>
      <c r="R296" s="21"/>
      <c r="S296" s="21"/>
      <c r="T296" s="21"/>
      <c r="U296" s="21"/>
      <c r="V296" s="1"/>
      <c r="W296" s="188"/>
      <c r="X296" s="18"/>
    </row>
    <row r="297" spans="1:24" ht="24.95" customHeight="1">
      <c r="A297" s="2"/>
      <c r="B297" s="15"/>
      <c r="C297" s="19" t="s">
        <v>24</v>
      </c>
      <c r="D297" s="20"/>
      <c r="E297" s="21"/>
      <c r="F297" s="21"/>
      <c r="G297" s="21"/>
      <c r="H297" s="21"/>
      <c r="I297" s="21"/>
      <c r="J297" s="1"/>
      <c r="K297" s="1"/>
      <c r="L297" s="18"/>
      <c r="M297" s="1"/>
      <c r="N297" s="15"/>
      <c r="O297" s="19" t="s">
        <v>24</v>
      </c>
      <c r="P297" s="20"/>
      <c r="Q297" s="21"/>
      <c r="R297" s="21"/>
      <c r="S297" s="21"/>
      <c r="T297" s="21"/>
      <c r="U297" s="21"/>
      <c r="V297" s="1"/>
      <c r="W297" s="1"/>
      <c r="X297" s="18"/>
    </row>
    <row r="298" spans="1:24" ht="24.95" customHeight="1">
      <c r="A298" s="2"/>
      <c r="B298" s="22"/>
      <c r="C298" s="178">
        <f>$AD$38</f>
        <v>7</v>
      </c>
      <c r="D298" s="1"/>
      <c r="E298" s="1"/>
      <c r="F298" s="1"/>
      <c r="G298" s="1"/>
      <c r="H298" s="1"/>
      <c r="I298" s="1"/>
      <c r="J298" s="1"/>
      <c r="K298" s="1"/>
      <c r="L298" s="18"/>
      <c r="M298" s="1"/>
      <c r="N298" s="22"/>
      <c r="O298" s="178">
        <f>$AD$39</f>
        <v>7</v>
      </c>
      <c r="P298" s="1"/>
      <c r="Q298" s="1"/>
      <c r="R298" s="1"/>
      <c r="S298" s="1"/>
      <c r="T298" s="1"/>
      <c r="U298" s="1"/>
      <c r="V298" s="1"/>
      <c r="W298" s="1"/>
      <c r="X298" s="18"/>
    </row>
    <row r="299" spans="1:24" ht="24.95" customHeight="1">
      <c r="A299" s="2">
        <v>1</v>
      </c>
      <c r="B299" s="22"/>
      <c r="C299" s="179"/>
      <c r="D299" s="1"/>
      <c r="E299" s="180" t="str">
        <f>$AG$38</f>
        <v xml:space="preserve"> BASILIO-CEP </v>
      </c>
      <c r="F299" s="181"/>
      <c r="G299" s="181"/>
      <c r="H299" s="181"/>
      <c r="I299" s="182"/>
      <c r="J299" s="1"/>
      <c r="K299" s="1"/>
      <c r="L299" s="18"/>
      <c r="M299" s="1"/>
      <c r="N299" s="22"/>
      <c r="O299" s="179"/>
      <c r="P299" s="1"/>
      <c r="Q299" s="180" t="str">
        <f>$AG$39</f>
        <v xml:space="preserve"> CASTILHO FILHO-CEPE </v>
      </c>
      <c r="R299" s="181"/>
      <c r="S299" s="181"/>
      <c r="T299" s="181"/>
      <c r="U299" s="182"/>
      <c r="V299" s="1"/>
      <c r="W299" s="1"/>
      <c r="X299" s="18"/>
    </row>
    <row r="300" spans="1:24" ht="24.95" customHeight="1">
      <c r="A300" s="2">
        <v>1</v>
      </c>
      <c r="B300" s="22"/>
      <c r="C300" s="1"/>
      <c r="D300" s="1"/>
      <c r="E300" s="183"/>
      <c r="F300" s="184"/>
      <c r="G300" s="184"/>
      <c r="H300" s="184"/>
      <c r="I300" s="185"/>
      <c r="J300" s="1"/>
      <c r="K300" s="186"/>
      <c r="L300" s="18"/>
      <c r="M300" s="1"/>
      <c r="N300" s="22"/>
      <c r="O300" s="1"/>
      <c r="P300" s="1"/>
      <c r="Q300" s="183"/>
      <c r="R300" s="184"/>
      <c r="S300" s="184"/>
      <c r="T300" s="184"/>
      <c r="U300" s="185"/>
      <c r="V300" s="1"/>
      <c r="W300" s="186"/>
      <c r="X300" s="18"/>
    </row>
    <row r="301" spans="1:24" ht="24.95" customHeight="1">
      <c r="A301" s="2"/>
      <c r="B301" s="22"/>
      <c r="C301" s="19" t="s">
        <v>20</v>
      </c>
      <c r="D301" s="1"/>
      <c r="E301" s="21"/>
      <c r="F301" s="21"/>
      <c r="G301" s="21"/>
      <c r="H301" s="21"/>
      <c r="I301" s="21"/>
      <c r="J301" s="1"/>
      <c r="K301" s="187"/>
      <c r="L301" s="18"/>
      <c r="M301" s="1"/>
      <c r="N301" s="22"/>
      <c r="O301" s="19" t="s">
        <v>20</v>
      </c>
      <c r="P301" s="1"/>
      <c r="Q301" s="21"/>
      <c r="R301" s="21"/>
      <c r="S301" s="21"/>
      <c r="T301" s="21"/>
      <c r="U301" s="21"/>
      <c r="V301" s="1"/>
      <c r="W301" s="187"/>
      <c r="X301" s="18"/>
    </row>
    <row r="302" spans="1:24" ht="24.95" customHeight="1">
      <c r="A302" s="2"/>
      <c r="B302" s="22"/>
      <c r="C302" s="178">
        <f>$AE$38</f>
        <v>4</v>
      </c>
      <c r="D302" s="1"/>
      <c r="E302" s="21"/>
      <c r="F302" s="21"/>
      <c r="G302" s="21"/>
      <c r="H302" s="21"/>
      <c r="I302" s="21"/>
      <c r="J302" s="1"/>
      <c r="K302" s="188"/>
      <c r="L302" s="18"/>
      <c r="M302" s="1"/>
      <c r="N302" s="22"/>
      <c r="O302" s="178">
        <f>$AE$39</f>
        <v>5</v>
      </c>
      <c r="P302" s="1"/>
      <c r="Q302" s="21"/>
      <c r="R302" s="21"/>
      <c r="S302" s="21"/>
      <c r="T302" s="21"/>
      <c r="U302" s="21"/>
      <c r="V302" s="1"/>
      <c r="W302" s="188"/>
      <c r="X302" s="18"/>
    </row>
    <row r="303" spans="1:24" ht="24.95" customHeight="1">
      <c r="A303" s="2"/>
      <c r="B303" s="22"/>
      <c r="C303" s="179"/>
      <c r="D303" s="1"/>
      <c r="E303" s="21"/>
      <c r="F303" s="21"/>
      <c r="G303" s="21"/>
      <c r="H303" s="21"/>
      <c r="I303" s="21"/>
      <c r="J303" s="1"/>
      <c r="K303" s="1"/>
      <c r="L303" s="18"/>
      <c r="M303" s="1"/>
      <c r="N303" s="22"/>
      <c r="O303" s="179"/>
      <c r="P303" s="1"/>
      <c r="Q303" s="21"/>
      <c r="R303" s="21"/>
      <c r="S303" s="21"/>
      <c r="T303" s="21"/>
      <c r="U303" s="21"/>
      <c r="V303" s="1"/>
      <c r="W303" s="1"/>
      <c r="X303" s="18"/>
    </row>
    <row r="304" spans="1:24" ht="24.95" customHeight="1">
      <c r="A304" s="2"/>
      <c r="B304" s="23"/>
      <c r="C304" s="24"/>
      <c r="D304" s="24"/>
      <c r="E304" s="24"/>
      <c r="F304" s="24"/>
      <c r="G304" s="24"/>
      <c r="H304" s="24"/>
      <c r="I304" s="24"/>
      <c r="J304" s="24"/>
      <c r="K304" s="24"/>
      <c r="L304" s="25"/>
      <c r="M304" s="1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5"/>
    </row>
    <row r="305" spans="1:24" ht="24.95" customHeight="1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4.95" customHeight="1">
      <c r="A306" s="2"/>
      <c r="B306" s="9"/>
      <c r="C306" s="10" t="s">
        <v>16</v>
      </c>
      <c r="D306" s="11"/>
      <c r="E306" s="11"/>
      <c r="F306" s="11"/>
      <c r="G306" s="11"/>
      <c r="H306" s="11"/>
      <c r="I306" s="11"/>
      <c r="J306" s="11"/>
      <c r="K306" s="12" t="s">
        <v>17</v>
      </c>
      <c r="L306" s="13"/>
      <c r="M306" s="1"/>
      <c r="N306" s="9"/>
      <c r="O306" s="10" t="s">
        <v>16</v>
      </c>
      <c r="P306" s="11"/>
      <c r="Q306" s="11"/>
      <c r="R306" s="11"/>
      <c r="S306" s="11"/>
      <c r="T306" s="11"/>
      <c r="U306" s="11"/>
      <c r="V306" s="11"/>
      <c r="W306" s="12" t="s">
        <v>17</v>
      </c>
      <c r="X306" s="13"/>
    </row>
    <row r="307" spans="1:24" s="36" customFormat="1" ht="24.95" customHeight="1">
      <c r="A307" s="30"/>
      <c r="B307" s="31"/>
      <c r="C307" s="14" t="str">
        <f>$AA$40</f>
        <v>F.P.F.M. - 42ª Taça São Paulo Individual 2026</v>
      </c>
      <c r="D307" s="32"/>
      <c r="E307" s="32"/>
      <c r="F307" s="32"/>
      <c r="G307" s="32"/>
      <c r="H307" s="32"/>
      <c r="I307" s="32"/>
      <c r="J307" s="32"/>
      <c r="K307" s="29" t="str">
        <f>$AB$40</f>
        <v>Master - 1ª Divisão</v>
      </c>
      <c r="L307" s="33"/>
      <c r="M307" s="34"/>
      <c r="N307" s="35"/>
      <c r="O307" s="14" t="str">
        <f>$AA$41</f>
        <v>F.P.F.M. - 42ª Taça São Paulo Individual 2026</v>
      </c>
      <c r="P307" s="32"/>
      <c r="Q307" s="32"/>
      <c r="R307" s="32"/>
      <c r="S307" s="32"/>
      <c r="T307" s="32"/>
      <c r="U307" s="32"/>
      <c r="V307" s="32"/>
      <c r="W307" s="29" t="str">
        <f>$AB$41</f>
        <v>Master - 1ª Divisão</v>
      </c>
      <c r="X307" s="33"/>
    </row>
    <row r="308" spans="1:24" ht="24.95" customHeight="1">
      <c r="A308" s="2"/>
      <c r="B308" s="15"/>
      <c r="C308" s="16"/>
      <c r="D308" s="16"/>
      <c r="E308" s="17"/>
      <c r="F308" s="17"/>
      <c r="G308" s="17"/>
      <c r="H308" s="17"/>
      <c r="I308" s="17"/>
      <c r="J308" s="1"/>
      <c r="K308" s="1"/>
      <c r="L308" s="18"/>
      <c r="M308" s="1"/>
      <c r="N308" s="15"/>
      <c r="O308" s="16"/>
      <c r="P308" s="16"/>
      <c r="Q308" s="17"/>
      <c r="R308" s="17"/>
      <c r="S308" s="17"/>
      <c r="T308" s="17"/>
      <c r="U308" s="17"/>
      <c r="V308" s="1"/>
      <c r="W308" s="1"/>
      <c r="X308" s="18"/>
    </row>
    <row r="309" spans="1:24" ht="24.95" customHeight="1">
      <c r="A309" s="2">
        <v>1</v>
      </c>
      <c r="B309" s="15"/>
      <c r="C309" s="19" t="s">
        <v>23</v>
      </c>
      <c r="D309" s="16"/>
      <c r="E309" s="180" t="str">
        <f>$AF$40</f>
        <v xml:space="preserve"> SAMMARTINO-SEP </v>
      </c>
      <c r="F309" s="181"/>
      <c r="G309" s="181"/>
      <c r="H309" s="181"/>
      <c r="I309" s="182"/>
      <c r="J309" s="1"/>
      <c r="K309" s="1"/>
      <c r="L309" s="18"/>
      <c r="M309" s="1"/>
      <c r="N309" s="15"/>
      <c r="O309" s="19" t="s">
        <v>23</v>
      </c>
      <c r="P309" s="16"/>
      <c r="Q309" s="180" t="str">
        <f>$AF$41</f>
        <v xml:space="preserve"> DEMA-SEP </v>
      </c>
      <c r="R309" s="181"/>
      <c r="S309" s="181"/>
      <c r="T309" s="181"/>
      <c r="U309" s="182"/>
      <c r="V309" s="1"/>
      <c r="W309" s="1"/>
      <c r="X309" s="18"/>
    </row>
    <row r="310" spans="1:24" ht="24.95" customHeight="1">
      <c r="A310" s="2">
        <v>1</v>
      </c>
      <c r="B310" s="15"/>
      <c r="C310" s="178">
        <f>$AC$40</f>
        <v>1</v>
      </c>
      <c r="D310" s="20"/>
      <c r="E310" s="183"/>
      <c r="F310" s="184"/>
      <c r="G310" s="184"/>
      <c r="H310" s="184"/>
      <c r="I310" s="185"/>
      <c r="J310" s="1"/>
      <c r="K310" s="186"/>
      <c r="L310" s="18"/>
      <c r="M310" s="1"/>
      <c r="N310" s="15"/>
      <c r="O310" s="178">
        <f>$AC$41</f>
        <v>1</v>
      </c>
      <c r="P310" s="20"/>
      <c r="Q310" s="183"/>
      <c r="R310" s="184"/>
      <c r="S310" s="184"/>
      <c r="T310" s="184"/>
      <c r="U310" s="185"/>
      <c r="V310" s="1"/>
      <c r="W310" s="186"/>
      <c r="X310" s="18"/>
    </row>
    <row r="311" spans="1:24" ht="24.95" customHeight="1">
      <c r="A311" s="2"/>
      <c r="B311" s="15"/>
      <c r="C311" s="179"/>
      <c r="D311" s="20"/>
      <c r="E311" s="21"/>
      <c r="F311" s="21"/>
      <c r="G311" s="21"/>
      <c r="H311" s="21"/>
      <c r="I311" s="21"/>
      <c r="J311" s="1"/>
      <c r="K311" s="187"/>
      <c r="L311" s="18"/>
      <c r="M311" s="1"/>
      <c r="N311" s="15"/>
      <c r="O311" s="179"/>
      <c r="P311" s="20"/>
      <c r="Q311" s="21"/>
      <c r="R311" s="21"/>
      <c r="S311" s="21"/>
      <c r="T311" s="21"/>
      <c r="U311" s="21"/>
      <c r="V311" s="1"/>
      <c r="W311" s="187"/>
      <c r="X311" s="18"/>
    </row>
    <row r="312" spans="1:24" ht="24.95" customHeight="1">
      <c r="A312" s="2"/>
      <c r="B312" s="15"/>
      <c r="C312" s="1"/>
      <c r="D312" s="20"/>
      <c r="E312" s="21"/>
      <c r="F312" s="21"/>
      <c r="G312" s="21"/>
      <c r="H312" s="21"/>
      <c r="I312" s="21"/>
      <c r="J312" s="1"/>
      <c r="K312" s="188"/>
      <c r="L312" s="18"/>
      <c r="M312" s="1"/>
      <c r="N312" s="15"/>
      <c r="O312" s="1"/>
      <c r="P312" s="20"/>
      <c r="Q312" s="21"/>
      <c r="R312" s="21"/>
      <c r="S312" s="21"/>
      <c r="T312" s="21"/>
      <c r="U312" s="21"/>
      <c r="V312" s="1"/>
      <c r="W312" s="188"/>
      <c r="X312" s="18"/>
    </row>
    <row r="313" spans="1:24" ht="24.95" customHeight="1">
      <c r="A313" s="2"/>
      <c r="B313" s="15"/>
      <c r="C313" s="19" t="s">
        <v>24</v>
      </c>
      <c r="D313" s="20"/>
      <c r="E313" s="21"/>
      <c r="F313" s="21"/>
      <c r="G313" s="21"/>
      <c r="H313" s="21"/>
      <c r="I313" s="21"/>
      <c r="J313" s="1"/>
      <c r="K313" s="1"/>
      <c r="L313" s="18"/>
      <c r="M313" s="1"/>
      <c r="N313" s="15"/>
      <c r="O313" s="19" t="s">
        <v>24</v>
      </c>
      <c r="P313" s="20"/>
      <c r="Q313" s="21"/>
      <c r="R313" s="21"/>
      <c r="S313" s="21"/>
      <c r="T313" s="21"/>
      <c r="U313" s="21"/>
      <c r="V313" s="1"/>
      <c r="W313" s="1"/>
      <c r="X313" s="18"/>
    </row>
    <row r="314" spans="1:24" ht="24.95" customHeight="1">
      <c r="A314" s="2"/>
      <c r="B314" s="22"/>
      <c r="C314" s="178">
        <f>$AD$40</f>
        <v>7</v>
      </c>
      <c r="D314" s="1"/>
      <c r="E314" s="1"/>
      <c r="F314" s="1"/>
      <c r="G314" s="1"/>
      <c r="H314" s="1"/>
      <c r="I314" s="1"/>
      <c r="J314" s="1"/>
      <c r="K314" s="1"/>
      <c r="L314" s="18"/>
      <c r="M314" s="1"/>
      <c r="N314" s="22"/>
      <c r="O314" s="178">
        <f>$AD$41</f>
        <v>7</v>
      </c>
      <c r="P314" s="1"/>
      <c r="Q314" s="1"/>
      <c r="R314" s="1"/>
      <c r="S314" s="1"/>
      <c r="T314" s="1"/>
      <c r="U314" s="1"/>
      <c r="V314" s="1"/>
      <c r="W314" s="1"/>
      <c r="X314" s="18"/>
    </row>
    <row r="315" spans="1:24" ht="24.95" customHeight="1">
      <c r="A315" s="2">
        <v>1</v>
      </c>
      <c r="B315" s="22"/>
      <c r="C315" s="179"/>
      <c r="D315" s="1"/>
      <c r="E315" s="180" t="str">
        <f>$AG$40</f>
        <v xml:space="preserve"> MARCELINHO-SCCP </v>
      </c>
      <c r="F315" s="181"/>
      <c r="G315" s="181"/>
      <c r="H315" s="181"/>
      <c r="I315" s="182"/>
      <c r="J315" s="1"/>
      <c r="K315" s="1"/>
      <c r="L315" s="18"/>
      <c r="M315" s="1"/>
      <c r="N315" s="22"/>
      <c r="O315" s="179"/>
      <c r="P315" s="1"/>
      <c r="Q315" s="180" t="str">
        <f>$AG$41</f>
        <v xml:space="preserve"> BERGAMINI-CFC </v>
      </c>
      <c r="R315" s="181"/>
      <c r="S315" s="181"/>
      <c r="T315" s="181"/>
      <c r="U315" s="182"/>
      <c r="V315" s="1"/>
      <c r="W315" s="1"/>
      <c r="X315" s="18"/>
    </row>
    <row r="316" spans="1:24" ht="24.95" customHeight="1">
      <c r="A316" s="2">
        <v>1</v>
      </c>
      <c r="B316" s="22"/>
      <c r="C316" s="1"/>
      <c r="D316" s="1"/>
      <c r="E316" s="183"/>
      <c r="F316" s="184"/>
      <c r="G316" s="184"/>
      <c r="H316" s="184"/>
      <c r="I316" s="185"/>
      <c r="J316" s="1"/>
      <c r="K316" s="186"/>
      <c r="L316" s="18"/>
      <c r="M316" s="1"/>
      <c r="N316" s="22"/>
      <c r="O316" s="1"/>
      <c r="P316" s="1"/>
      <c r="Q316" s="183"/>
      <c r="R316" s="184"/>
      <c r="S316" s="184"/>
      <c r="T316" s="184"/>
      <c r="U316" s="185"/>
      <c r="V316" s="1"/>
      <c r="W316" s="186"/>
      <c r="X316" s="18"/>
    </row>
    <row r="317" spans="1:24" ht="24.95" customHeight="1">
      <c r="A317" s="2"/>
      <c r="B317" s="22"/>
      <c r="C317" s="19" t="s">
        <v>20</v>
      </c>
      <c r="D317" s="1"/>
      <c r="E317" s="21"/>
      <c r="F317" s="21"/>
      <c r="G317" s="21"/>
      <c r="H317" s="21"/>
      <c r="I317" s="21"/>
      <c r="J317" s="1"/>
      <c r="K317" s="187"/>
      <c r="L317" s="18"/>
      <c r="M317" s="1"/>
      <c r="N317" s="22"/>
      <c r="O317" s="19" t="s">
        <v>20</v>
      </c>
      <c r="P317" s="1"/>
      <c r="Q317" s="21"/>
      <c r="R317" s="21"/>
      <c r="S317" s="21"/>
      <c r="T317" s="21"/>
      <c r="U317" s="21"/>
      <c r="V317" s="1"/>
      <c r="W317" s="187"/>
      <c r="X317" s="18"/>
    </row>
    <row r="318" spans="1:24" ht="24.95" customHeight="1">
      <c r="A318" s="2"/>
      <c r="B318" s="22"/>
      <c r="C318" s="178">
        <f>$AE$40</f>
        <v>6</v>
      </c>
      <c r="D318" s="1"/>
      <c r="E318" s="21"/>
      <c r="F318" s="21"/>
      <c r="G318" s="21"/>
      <c r="H318" s="21"/>
      <c r="I318" s="21"/>
      <c r="J318" s="1"/>
      <c r="K318" s="188"/>
      <c r="L318" s="18"/>
      <c r="M318" s="1"/>
      <c r="N318" s="22"/>
      <c r="O318" s="178">
        <f>$AE$41</f>
        <v>1</v>
      </c>
      <c r="P318" s="1"/>
      <c r="Q318" s="21"/>
      <c r="R318" s="21"/>
      <c r="S318" s="21"/>
      <c r="T318" s="21"/>
      <c r="U318" s="21"/>
      <c r="V318" s="1"/>
      <c r="W318" s="188"/>
      <c r="X318" s="18"/>
    </row>
    <row r="319" spans="1:24" ht="24.95" customHeight="1">
      <c r="A319" s="2"/>
      <c r="B319" s="22"/>
      <c r="C319" s="179"/>
      <c r="D319" s="1"/>
      <c r="E319" s="21"/>
      <c r="F319" s="21"/>
      <c r="G319" s="21"/>
      <c r="H319" s="21"/>
      <c r="I319" s="21"/>
      <c r="J319" s="1"/>
      <c r="K319" s="1"/>
      <c r="L319" s="18"/>
      <c r="M319" s="1"/>
      <c r="N319" s="22"/>
      <c r="O319" s="179"/>
      <c r="P319" s="1"/>
      <c r="Q319" s="21"/>
      <c r="R319" s="21"/>
      <c r="S319" s="21"/>
      <c r="T319" s="21"/>
      <c r="U319" s="21"/>
      <c r="V319" s="1"/>
      <c r="W319" s="1"/>
      <c r="X319" s="18"/>
    </row>
    <row r="320" spans="1:24" ht="24.95" customHeight="1">
      <c r="A320" s="2"/>
      <c r="B320" s="23"/>
      <c r="C320" s="24"/>
      <c r="D320" s="24"/>
      <c r="E320" s="24"/>
      <c r="F320" s="24"/>
      <c r="G320" s="24"/>
      <c r="H320" s="24"/>
      <c r="I320" s="24"/>
      <c r="J320" s="24"/>
      <c r="K320" s="24"/>
      <c r="L320" s="25"/>
      <c r="M320" s="1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5"/>
    </row>
    <row r="321" spans="1:24" ht="24.95" customHeight="1">
      <c r="A321" s="2"/>
    </row>
    <row r="322" spans="1:24" ht="24.95" customHeight="1">
      <c r="B322" s="9"/>
      <c r="C322" s="10" t="s">
        <v>16</v>
      </c>
      <c r="D322" s="11"/>
      <c r="E322" s="11"/>
      <c r="F322" s="11"/>
      <c r="G322" s="11"/>
      <c r="H322" s="11"/>
      <c r="I322" s="11"/>
      <c r="J322" s="11"/>
      <c r="K322" s="12" t="s">
        <v>17</v>
      </c>
      <c r="L322" s="13"/>
      <c r="M322" s="1"/>
      <c r="N322" s="9"/>
      <c r="O322" s="10" t="s">
        <v>16</v>
      </c>
      <c r="P322" s="11"/>
      <c r="Q322" s="11"/>
      <c r="R322" s="11"/>
      <c r="S322" s="11"/>
      <c r="T322" s="11"/>
      <c r="U322" s="11"/>
      <c r="V322" s="11"/>
      <c r="W322" s="12" t="s">
        <v>17</v>
      </c>
      <c r="X322" s="13"/>
    </row>
    <row r="323" spans="1:24" s="36" customFormat="1" ht="24.95" customHeight="1">
      <c r="A323" s="40"/>
      <c r="B323" s="31"/>
      <c r="C323" s="14" t="str">
        <f>$AA$42</f>
        <v>F.P.F.M. - 42ª Taça São Paulo Individual 2026</v>
      </c>
      <c r="D323" s="32"/>
      <c r="E323" s="32"/>
      <c r="F323" s="32"/>
      <c r="G323" s="32"/>
      <c r="H323" s="32"/>
      <c r="I323" s="32"/>
      <c r="J323" s="32"/>
      <c r="K323" s="29" t="str">
        <f>$AB$42</f>
        <v>Master - 1ª Divisão</v>
      </c>
      <c r="L323" s="33"/>
      <c r="M323" s="34"/>
      <c r="N323" s="35"/>
      <c r="O323" s="14" t="str">
        <f>$AA$43</f>
        <v>F.P.F.M. - 42ª Taça São Paulo Individual 2026</v>
      </c>
      <c r="P323" s="32"/>
      <c r="Q323" s="32"/>
      <c r="R323" s="32"/>
      <c r="S323" s="32"/>
      <c r="T323" s="32"/>
      <c r="U323" s="32"/>
      <c r="V323" s="32"/>
      <c r="W323" s="29" t="str">
        <f>$AB$43</f>
        <v>Master - 1ª Divisão</v>
      </c>
      <c r="X323" s="33"/>
    </row>
    <row r="324" spans="1:24" ht="24.95" customHeight="1">
      <c r="B324" s="15"/>
      <c r="C324" s="16"/>
      <c r="D324" s="16"/>
      <c r="E324" s="17"/>
      <c r="F324" s="17"/>
      <c r="G324" s="17"/>
      <c r="H324" s="17"/>
      <c r="I324" s="17"/>
      <c r="J324" s="1"/>
      <c r="K324" s="1"/>
      <c r="L324" s="18"/>
      <c r="M324" s="1"/>
      <c r="N324" s="15"/>
      <c r="O324" s="16"/>
      <c r="P324" s="16"/>
      <c r="Q324" s="17"/>
      <c r="R324" s="17"/>
      <c r="S324" s="17"/>
      <c r="T324" s="17"/>
      <c r="U324" s="17"/>
      <c r="V324" s="1"/>
      <c r="W324" s="1"/>
      <c r="X324" s="18"/>
    </row>
    <row r="325" spans="1:24" ht="24.95" customHeight="1">
      <c r="A325" s="2">
        <v>1</v>
      </c>
      <c r="B325" s="15"/>
      <c r="C325" s="19" t="s">
        <v>23</v>
      </c>
      <c r="D325" s="16"/>
      <c r="E325" s="180" t="str">
        <f>$AF$42</f>
        <v xml:space="preserve"> ERISMAR-SAVMZ </v>
      </c>
      <c r="F325" s="181"/>
      <c r="G325" s="181"/>
      <c r="H325" s="181"/>
      <c r="I325" s="182"/>
      <c r="J325" s="1"/>
      <c r="K325" s="1"/>
      <c r="L325" s="18"/>
      <c r="M325" s="1"/>
      <c r="N325" s="15"/>
      <c r="O325" s="19" t="s">
        <v>23</v>
      </c>
      <c r="P325" s="16"/>
      <c r="Q325" s="180" t="str">
        <f>$AF$43</f>
        <v xml:space="preserve"> BRAGHETTO-SAVMZ </v>
      </c>
      <c r="R325" s="181"/>
      <c r="S325" s="181"/>
      <c r="T325" s="181"/>
      <c r="U325" s="182"/>
      <c r="V325" s="1"/>
      <c r="W325" s="1"/>
      <c r="X325" s="18"/>
    </row>
    <row r="326" spans="1:24" ht="24.95" customHeight="1">
      <c r="A326" s="2">
        <v>1</v>
      </c>
      <c r="B326" s="15"/>
      <c r="C326" s="178">
        <f>$AC$42</f>
        <v>1</v>
      </c>
      <c r="D326" s="20"/>
      <c r="E326" s="183"/>
      <c r="F326" s="184"/>
      <c r="G326" s="184"/>
      <c r="H326" s="184"/>
      <c r="I326" s="185"/>
      <c r="J326" s="1"/>
      <c r="K326" s="186"/>
      <c r="L326" s="18"/>
      <c r="M326" s="1"/>
      <c r="N326" s="15"/>
      <c r="O326" s="178">
        <f>$AC$43</f>
        <v>1</v>
      </c>
      <c r="P326" s="20"/>
      <c r="Q326" s="183"/>
      <c r="R326" s="184"/>
      <c r="S326" s="184"/>
      <c r="T326" s="184"/>
      <c r="U326" s="185"/>
      <c r="V326" s="1"/>
      <c r="W326" s="186"/>
      <c r="X326" s="18"/>
    </row>
    <row r="327" spans="1:24" ht="24.95" customHeight="1">
      <c r="A327" s="2"/>
      <c r="B327" s="15"/>
      <c r="C327" s="179"/>
      <c r="D327" s="20"/>
      <c r="E327" s="21"/>
      <c r="F327" s="21"/>
      <c r="G327" s="21"/>
      <c r="H327" s="21"/>
      <c r="I327" s="21"/>
      <c r="J327" s="1"/>
      <c r="K327" s="187"/>
      <c r="L327" s="18"/>
      <c r="M327" s="1"/>
      <c r="N327" s="15"/>
      <c r="O327" s="179"/>
      <c r="P327" s="20"/>
      <c r="Q327" s="21"/>
      <c r="R327" s="21"/>
      <c r="S327" s="21"/>
      <c r="T327" s="21"/>
      <c r="U327" s="21"/>
      <c r="V327" s="1"/>
      <c r="W327" s="187"/>
      <c r="X327" s="18"/>
    </row>
    <row r="328" spans="1:24" ht="24.95" customHeight="1">
      <c r="A328" s="2"/>
      <c r="B328" s="15"/>
      <c r="C328" s="1"/>
      <c r="D328" s="20"/>
      <c r="E328" s="21"/>
      <c r="F328" s="21"/>
      <c r="G328" s="21"/>
      <c r="H328" s="21"/>
      <c r="I328" s="21"/>
      <c r="J328" s="1"/>
      <c r="K328" s="188"/>
      <c r="L328" s="18"/>
      <c r="M328" s="1"/>
      <c r="N328" s="15"/>
      <c r="O328" s="1"/>
      <c r="P328" s="20"/>
      <c r="Q328" s="21"/>
      <c r="R328" s="21"/>
      <c r="S328" s="21"/>
      <c r="T328" s="21"/>
      <c r="U328" s="21"/>
      <c r="V328" s="1"/>
      <c r="W328" s="188"/>
      <c r="X328" s="18"/>
    </row>
    <row r="329" spans="1:24" ht="24.95" customHeight="1">
      <c r="A329" s="2"/>
      <c r="B329" s="15"/>
      <c r="C329" s="19" t="s">
        <v>24</v>
      </c>
      <c r="D329" s="20"/>
      <c r="E329" s="21"/>
      <c r="F329" s="21"/>
      <c r="G329" s="21"/>
      <c r="H329" s="21"/>
      <c r="I329" s="21"/>
      <c r="J329" s="1"/>
      <c r="K329" s="1"/>
      <c r="L329" s="18"/>
      <c r="M329" s="1"/>
      <c r="N329" s="15"/>
      <c r="O329" s="19" t="s">
        <v>24</v>
      </c>
      <c r="P329" s="20"/>
      <c r="Q329" s="21"/>
      <c r="R329" s="21"/>
      <c r="S329" s="21"/>
      <c r="T329" s="21"/>
      <c r="U329" s="21"/>
      <c r="V329" s="1"/>
      <c r="W329" s="1"/>
      <c r="X329" s="18"/>
    </row>
    <row r="330" spans="1:24" ht="24.95" customHeight="1">
      <c r="A330" s="2"/>
      <c r="B330" s="22"/>
      <c r="C330" s="178">
        <f>$AD$42</f>
        <v>7</v>
      </c>
      <c r="D330" s="1"/>
      <c r="E330" s="1"/>
      <c r="F330" s="1"/>
      <c r="G330" s="1"/>
      <c r="H330" s="1"/>
      <c r="I330" s="1"/>
      <c r="J330" s="1"/>
      <c r="K330" s="1"/>
      <c r="L330" s="18"/>
      <c r="M330" s="1"/>
      <c r="N330" s="22"/>
      <c r="O330" s="178">
        <f>$AD$43</f>
        <v>7</v>
      </c>
      <c r="P330" s="1"/>
      <c r="Q330" s="1"/>
      <c r="R330" s="1"/>
      <c r="S330" s="1"/>
      <c r="T330" s="1"/>
      <c r="U330" s="1"/>
      <c r="V330" s="1"/>
      <c r="W330" s="1"/>
      <c r="X330" s="18"/>
    </row>
    <row r="331" spans="1:24" ht="24.95" customHeight="1">
      <c r="A331" s="2">
        <v>1</v>
      </c>
      <c r="B331" s="22"/>
      <c r="C331" s="179"/>
      <c r="D331" s="1"/>
      <c r="E331" s="180" t="str">
        <f>$AG$42</f>
        <v xml:space="preserve"> CHARLEAUX-SFC </v>
      </c>
      <c r="F331" s="181"/>
      <c r="G331" s="181"/>
      <c r="H331" s="181"/>
      <c r="I331" s="182"/>
      <c r="J331" s="1"/>
      <c r="K331" s="1"/>
      <c r="L331" s="18"/>
      <c r="M331" s="1"/>
      <c r="N331" s="22"/>
      <c r="O331" s="179"/>
      <c r="P331" s="1"/>
      <c r="Q331" s="180" t="str">
        <f>$AG$43</f>
        <v xml:space="preserve"> WAGNER LUIZ-SCCP </v>
      </c>
      <c r="R331" s="181"/>
      <c r="S331" s="181"/>
      <c r="T331" s="181"/>
      <c r="U331" s="182"/>
      <c r="V331" s="1"/>
      <c r="W331" s="1"/>
      <c r="X331" s="18"/>
    </row>
    <row r="332" spans="1:24" ht="24.95" customHeight="1">
      <c r="A332" s="2">
        <v>1</v>
      </c>
      <c r="B332" s="22"/>
      <c r="C332" s="1"/>
      <c r="D332" s="1"/>
      <c r="E332" s="183"/>
      <c r="F332" s="184"/>
      <c r="G332" s="184"/>
      <c r="H332" s="184"/>
      <c r="I332" s="185"/>
      <c r="J332" s="1"/>
      <c r="K332" s="186"/>
      <c r="L332" s="18"/>
      <c r="M332" s="1"/>
      <c r="N332" s="22"/>
      <c r="O332" s="1"/>
      <c r="P332" s="1"/>
      <c r="Q332" s="183"/>
      <c r="R332" s="184"/>
      <c r="S332" s="184"/>
      <c r="T332" s="184"/>
      <c r="U332" s="185"/>
      <c r="V332" s="1"/>
      <c r="W332" s="186"/>
      <c r="X332" s="18"/>
    </row>
    <row r="333" spans="1:24" ht="24.95" customHeight="1">
      <c r="A333" s="2"/>
      <c r="B333" s="22"/>
      <c r="C333" s="19" t="s">
        <v>20</v>
      </c>
      <c r="D333" s="1"/>
      <c r="E333" s="21"/>
      <c r="F333" s="21"/>
      <c r="G333" s="21"/>
      <c r="H333" s="21"/>
      <c r="I333" s="21"/>
      <c r="J333" s="1"/>
      <c r="K333" s="187"/>
      <c r="L333" s="18"/>
      <c r="M333" s="1"/>
      <c r="N333" s="22"/>
      <c r="O333" s="19" t="s">
        <v>20</v>
      </c>
      <c r="P333" s="1"/>
      <c r="Q333" s="21"/>
      <c r="R333" s="21"/>
      <c r="S333" s="21"/>
      <c r="T333" s="21"/>
      <c r="U333" s="21"/>
      <c r="V333" s="1"/>
      <c r="W333" s="187"/>
      <c r="X333" s="18"/>
    </row>
    <row r="334" spans="1:24" ht="24.95" customHeight="1">
      <c r="A334" s="2"/>
      <c r="B334" s="22"/>
      <c r="C334" s="178">
        <f>$AE$42</f>
        <v>2</v>
      </c>
      <c r="D334" s="1"/>
      <c r="E334" s="21"/>
      <c r="F334" s="21"/>
      <c r="G334" s="21"/>
      <c r="H334" s="21"/>
      <c r="I334" s="21"/>
      <c r="J334" s="1"/>
      <c r="K334" s="188"/>
      <c r="L334" s="18"/>
      <c r="M334" s="1"/>
      <c r="N334" s="22"/>
      <c r="O334" s="178">
        <f>$AE$43</f>
        <v>3</v>
      </c>
      <c r="P334" s="1"/>
      <c r="Q334" s="21"/>
      <c r="R334" s="21"/>
      <c r="S334" s="21"/>
      <c r="T334" s="21"/>
      <c r="U334" s="21"/>
      <c r="V334" s="1"/>
      <c r="W334" s="188"/>
      <c r="X334" s="18"/>
    </row>
    <row r="335" spans="1:24" ht="24.95" customHeight="1">
      <c r="A335" s="2"/>
      <c r="B335" s="22"/>
      <c r="C335" s="179"/>
      <c r="D335" s="1"/>
      <c r="E335" s="21"/>
      <c r="F335" s="21"/>
      <c r="G335" s="21"/>
      <c r="H335" s="21"/>
      <c r="I335" s="21"/>
      <c r="J335" s="1"/>
      <c r="K335" s="1"/>
      <c r="L335" s="18"/>
      <c r="M335" s="1"/>
      <c r="N335" s="22"/>
      <c r="O335" s="179"/>
      <c r="P335" s="1"/>
      <c r="Q335" s="21"/>
      <c r="R335" s="21"/>
      <c r="S335" s="21"/>
      <c r="T335" s="21"/>
      <c r="U335" s="21"/>
      <c r="V335" s="1"/>
      <c r="W335" s="1"/>
      <c r="X335" s="18"/>
    </row>
    <row r="336" spans="1:24" ht="24.95" customHeight="1">
      <c r="A336" s="2"/>
      <c r="B336" s="23"/>
      <c r="C336" s="24"/>
      <c r="D336" s="24"/>
      <c r="E336" s="24"/>
      <c r="F336" s="24"/>
      <c r="G336" s="24"/>
      <c r="H336" s="24"/>
      <c r="I336" s="24"/>
      <c r="J336" s="24"/>
      <c r="K336" s="24"/>
      <c r="L336" s="25"/>
      <c r="M336" s="1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5"/>
    </row>
    <row r="337" spans="1:24" ht="24.95" customHeight="1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4.95" customHeight="1">
      <c r="A338" s="2"/>
      <c r="B338" s="9"/>
      <c r="C338" s="10" t="s">
        <v>16</v>
      </c>
      <c r="D338" s="11"/>
      <c r="E338" s="11"/>
      <c r="F338" s="11"/>
      <c r="G338" s="11"/>
      <c r="H338" s="11"/>
      <c r="I338" s="11"/>
      <c r="J338" s="11"/>
      <c r="K338" s="12" t="s">
        <v>17</v>
      </c>
      <c r="L338" s="13"/>
      <c r="M338" s="1"/>
      <c r="N338" s="9"/>
      <c r="O338" s="10" t="s">
        <v>16</v>
      </c>
      <c r="P338" s="11"/>
      <c r="Q338" s="11"/>
      <c r="R338" s="11"/>
      <c r="S338" s="11"/>
      <c r="T338" s="11"/>
      <c r="U338" s="11"/>
      <c r="V338" s="11"/>
      <c r="W338" s="12" t="s">
        <v>17</v>
      </c>
      <c r="X338" s="13"/>
    </row>
    <row r="339" spans="1:24" s="36" customFormat="1" ht="24.95" customHeight="1">
      <c r="A339" s="30"/>
      <c r="B339" s="31"/>
      <c r="C339" s="14" t="str">
        <f>$AA$44</f>
        <v>F.P.F.M. - 42ª Taça São Paulo Individual 2026</v>
      </c>
      <c r="D339" s="32"/>
      <c r="E339" s="32"/>
      <c r="F339" s="32"/>
      <c r="G339" s="32"/>
      <c r="H339" s="32"/>
      <c r="I339" s="32"/>
      <c r="J339" s="32"/>
      <c r="K339" s="29" t="str">
        <f>$AB$44</f>
        <v>Master - 1ª Divisão</v>
      </c>
      <c r="L339" s="33"/>
      <c r="M339" s="34"/>
      <c r="N339" s="35"/>
      <c r="O339" s="14" t="str">
        <f>$AA$45</f>
        <v>F.P.F.M. - 42ª Taça São Paulo Individual 2026</v>
      </c>
      <c r="P339" s="32"/>
      <c r="Q339" s="32"/>
      <c r="R339" s="32"/>
      <c r="S339" s="32"/>
      <c r="T339" s="32"/>
      <c r="U339" s="32"/>
      <c r="V339" s="32"/>
      <c r="W339" s="29" t="str">
        <f>$AB$45</f>
        <v>Master - 1ª Divisão</v>
      </c>
      <c r="X339" s="33"/>
    </row>
    <row r="340" spans="1:24" ht="24.95" customHeight="1">
      <c r="A340" s="2"/>
      <c r="B340" s="15"/>
      <c r="C340" s="16"/>
      <c r="D340" s="16"/>
      <c r="E340" s="17"/>
      <c r="F340" s="17"/>
      <c r="G340" s="17"/>
      <c r="H340" s="17"/>
      <c r="I340" s="17"/>
      <c r="J340" s="1"/>
      <c r="K340" s="1"/>
      <c r="L340" s="18"/>
      <c r="M340" s="1"/>
      <c r="N340" s="15"/>
      <c r="O340" s="16"/>
      <c r="P340" s="16"/>
      <c r="Q340" s="17"/>
      <c r="R340" s="17"/>
      <c r="S340" s="17"/>
      <c r="T340" s="17"/>
      <c r="U340" s="17"/>
      <c r="V340" s="1"/>
      <c r="W340" s="1"/>
      <c r="X340" s="18"/>
    </row>
    <row r="341" spans="1:24" ht="24.95" customHeight="1">
      <c r="A341" s="2">
        <v>1</v>
      </c>
      <c r="B341" s="15"/>
      <c r="C341" s="19" t="s">
        <v>23</v>
      </c>
      <c r="D341" s="16"/>
      <c r="E341" s="180" t="str">
        <f>$AF$44</f>
        <v xml:space="preserve"> BRYANT-SAVMZ </v>
      </c>
      <c r="F341" s="181"/>
      <c r="G341" s="181"/>
      <c r="H341" s="181"/>
      <c r="I341" s="182"/>
      <c r="J341" s="1"/>
      <c r="K341" s="1"/>
      <c r="L341" s="18"/>
      <c r="M341" s="1"/>
      <c r="N341" s="15"/>
      <c r="O341" s="19" t="s">
        <v>23</v>
      </c>
      <c r="P341" s="16"/>
      <c r="Q341" s="180" t="str">
        <f>$AF$45</f>
        <v xml:space="preserve"> EDU BOLA-SEP </v>
      </c>
      <c r="R341" s="181"/>
      <c r="S341" s="181"/>
      <c r="T341" s="181"/>
      <c r="U341" s="182"/>
      <c r="V341" s="1"/>
      <c r="W341" s="1"/>
      <c r="X341" s="18"/>
    </row>
    <row r="342" spans="1:24" ht="24.95" customHeight="1">
      <c r="A342" s="2">
        <v>1</v>
      </c>
      <c r="B342" s="15"/>
      <c r="C342" s="178">
        <f>$AC$44</f>
        <v>1</v>
      </c>
      <c r="D342" s="20"/>
      <c r="E342" s="183"/>
      <c r="F342" s="184"/>
      <c r="G342" s="184"/>
      <c r="H342" s="184"/>
      <c r="I342" s="185"/>
      <c r="J342" s="1"/>
      <c r="K342" s="186"/>
      <c r="L342" s="18"/>
      <c r="M342" s="1"/>
      <c r="N342" s="15"/>
      <c r="O342" s="178">
        <f>$AC$45</f>
        <v>1</v>
      </c>
      <c r="P342" s="20"/>
      <c r="Q342" s="183"/>
      <c r="R342" s="184"/>
      <c r="S342" s="184"/>
      <c r="T342" s="184"/>
      <c r="U342" s="185"/>
      <c r="V342" s="1"/>
      <c r="W342" s="186"/>
      <c r="X342" s="18"/>
    </row>
    <row r="343" spans="1:24" ht="24.95" customHeight="1">
      <c r="A343" s="2"/>
      <c r="B343" s="15"/>
      <c r="C343" s="179"/>
      <c r="D343" s="20"/>
      <c r="E343" s="21"/>
      <c r="F343" s="21"/>
      <c r="G343" s="21"/>
      <c r="H343" s="21"/>
      <c r="I343" s="21"/>
      <c r="J343" s="1"/>
      <c r="K343" s="187"/>
      <c r="L343" s="18"/>
      <c r="M343" s="1"/>
      <c r="N343" s="15"/>
      <c r="O343" s="179"/>
      <c r="P343" s="20"/>
      <c r="Q343" s="21"/>
      <c r="R343" s="21"/>
      <c r="S343" s="21"/>
      <c r="T343" s="21"/>
      <c r="U343" s="21"/>
      <c r="V343" s="1"/>
      <c r="W343" s="187"/>
      <c r="X343" s="18"/>
    </row>
    <row r="344" spans="1:24" ht="24.95" customHeight="1">
      <c r="A344" s="2"/>
      <c r="B344" s="15"/>
      <c r="C344" s="1"/>
      <c r="D344" s="20"/>
      <c r="E344" s="21"/>
      <c r="F344" s="21"/>
      <c r="G344" s="21"/>
      <c r="H344" s="21"/>
      <c r="I344" s="21"/>
      <c r="J344" s="1"/>
      <c r="K344" s="188"/>
      <c r="L344" s="18"/>
      <c r="M344" s="1"/>
      <c r="N344" s="15"/>
      <c r="O344" s="1"/>
      <c r="P344" s="20"/>
      <c r="Q344" s="21"/>
      <c r="R344" s="21"/>
      <c r="S344" s="21"/>
      <c r="T344" s="21"/>
      <c r="U344" s="21"/>
      <c r="V344" s="1"/>
      <c r="W344" s="188"/>
      <c r="X344" s="18"/>
    </row>
    <row r="345" spans="1:24" ht="24.95" customHeight="1">
      <c r="A345" s="2"/>
      <c r="B345" s="15"/>
      <c r="C345" s="19" t="s">
        <v>24</v>
      </c>
      <c r="D345" s="20"/>
      <c r="E345" s="21"/>
      <c r="F345" s="21"/>
      <c r="G345" s="21"/>
      <c r="H345" s="21"/>
      <c r="I345" s="21"/>
      <c r="J345" s="1"/>
      <c r="K345" s="1"/>
      <c r="L345" s="18"/>
      <c r="M345" s="1"/>
      <c r="N345" s="15"/>
      <c r="O345" s="19" t="s">
        <v>24</v>
      </c>
      <c r="P345" s="20"/>
      <c r="Q345" s="21"/>
      <c r="R345" s="21"/>
      <c r="S345" s="21"/>
      <c r="T345" s="21"/>
      <c r="U345" s="21"/>
      <c r="V345" s="1"/>
      <c r="W345" s="1"/>
      <c r="X345" s="18"/>
    </row>
    <row r="346" spans="1:24" ht="24.95" customHeight="1">
      <c r="A346" s="2"/>
      <c r="B346" s="22"/>
      <c r="C346" s="178">
        <f>$AD$44</f>
        <v>8</v>
      </c>
      <c r="D346" s="1"/>
      <c r="E346" s="1"/>
      <c r="F346" s="1"/>
      <c r="G346" s="1"/>
      <c r="H346" s="1"/>
      <c r="I346" s="1"/>
      <c r="J346" s="1"/>
      <c r="K346" s="1"/>
      <c r="L346" s="18"/>
      <c r="M346" s="1"/>
      <c r="N346" s="22"/>
      <c r="O346" s="178">
        <f>$AD$45</f>
        <v>8</v>
      </c>
      <c r="P346" s="1"/>
      <c r="Q346" s="1"/>
      <c r="R346" s="1"/>
      <c r="S346" s="1"/>
      <c r="T346" s="1"/>
      <c r="U346" s="1"/>
      <c r="V346" s="1"/>
      <c r="W346" s="1"/>
      <c r="X346" s="18"/>
    </row>
    <row r="347" spans="1:24" ht="24.95" customHeight="1">
      <c r="A347" s="2">
        <v>1</v>
      </c>
      <c r="B347" s="22"/>
      <c r="C347" s="179"/>
      <c r="D347" s="1"/>
      <c r="E347" s="180" t="str">
        <f>$AG$44</f>
        <v xml:space="preserve"> WAGNER LUIZ-SCCP </v>
      </c>
      <c r="F347" s="181"/>
      <c r="G347" s="181"/>
      <c r="H347" s="181"/>
      <c r="I347" s="182"/>
      <c r="J347" s="1"/>
      <c r="K347" s="1"/>
      <c r="L347" s="18"/>
      <c r="M347" s="1"/>
      <c r="N347" s="22"/>
      <c r="O347" s="179"/>
      <c r="P347" s="1"/>
      <c r="Q347" s="180" t="str">
        <f>$AG$45</f>
        <v xml:space="preserve"> BASILIO-CEP </v>
      </c>
      <c r="R347" s="181"/>
      <c r="S347" s="181"/>
      <c r="T347" s="181"/>
      <c r="U347" s="182"/>
      <c r="V347" s="1"/>
      <c r="W347" s="1"/>
      <c r="X347" s="18"/>
    </row>
    <row r="348" spans="1:24" ht="24.95" customHeight="1">
      <c r="A348" s="2">
        <v>1</v>
      </c>
      <c r="B348" s="22"/>
      <c r="C348" s="1"/>
      <c r="D348" s="1"/>
      <c r="E348" s="183"/>
      <c r="F348" s="184"/>
      <c r="G348" s="184"/>
      <c r="H348" s="184"/>
      <c r="I348" s="185"/>
      <c r="J348" s="1"/>
      <c r="K348" s="186"/>
      <c r="L348" s="18"/>
      <c r="M348" s="1"/>
      <c r="N348" s="22"/>
      <c r="O348" s="1"/>
      <c r="P348" s="1"/>
      <c r="Q348" s="183"/>
      <c r="R348" s="184"/>
      <c r="S348" s="184"/>
      <c r="T348" s="184"/>
      <c r="U348" s="185"/>
      <c r="V348" s="1"/>
      <c r="W348" s="186"/>
      <c r="X348" s="18"/>
    </row>
    <row r="349" spans="1:24" ht="24.95" customHeight="1">
      <c r="A349" s="2"/>
      <c r="B349" s="22"/>
      <c r="C349" s="19" t="s">
        <v>20</v>
      </c>
      <c r="D349" s="1"/>
      <c r="E349" s="21"/>
      <c r="F349" s="21"/>
      <c r="G349" s="21"/>
      <c r="H349" s="21"/>
      <c r="I349" s="21"/>
      <c r="J349" s="1"/>
      <c r="K349" s="187"/>
      <c r="L349" s="18"/>
      <c r="M349" s="1"/>
      <c r="N349" s="22"/>
      <c r="O349" s="19" t="s">
        <v>20</v>
      </c>
      <c r="P349" s="1"/>
      <c r="Q349" s="21"/>
      <c r="R349" s="21"/>
      <c r="S349" s="21"/>
      <c r="T349" s="21"/>
      <c r="U349" s="21"/>
      <c r="V349" s="1"/>
      <c r="W349" s="187"/>
      <c r="X349" s="18"/>
    </row>
    <row r="350" spans="1:24" ht="24.95" customHeight="1">
      <c r="A350" s="2"/>
      <c r="B350" s="22"/>
      <c r="C350" s="178">
        <f>$AE$44</f>
        <v>2</v>
      </c>
      <c r="D350" s="1"/>
      <c r="E350" s="21"/>
      <c r="F350" s="21"/>
      <c r="G350" s="21"/>
      <c r="H350" s="21"/>
      <c r="I350" s="21"/>
      <c r="J350" s="1"/>
      <c r="K350" s="188"/>
      <c r="L350" s="18"/>
      <c r="M350" s="1"/>
      <c r="N350" s="22"/>
      <c r="O350" s="178">
        <f>$AE$45</f>
        <v>3</v>
      </c>
      <c r="P350" s="1"/>
      <c r="Q350" s="21"/>
      <c r="R350" s="21"/>
      <c r="S350" s="21"/>
      <c r="T350" s="21"/>
      <c r="U350" s="21"/>
      <c r="V350" s="1"/>
      <c r="W350" s="188"/>
      <c r="X350" s="18"/>
    </row>
    <row r="351" spans="1:24" ht="24.95" customHeight="1">
      <c r="A351" s="2"/>
      <c r="B351" s="22"/>
      <c r="C351" s="179"/>
      <c r="D351" s="1"/>
      <c r="E351" s="21"/>
      <c r="F351" s="21"/>
      <c r="G351" s="21"/>
      <c r="H351" s="21"/>
      <c r="I351" s="21"/>
      <c r="J351" s="1"/>
      <c r="K351" s="1"/>
      <c r="L351" s="18"/>
      <c r="M351" s="1"/>
      <c r="N351" s="22"/>
      <c r="O351" s="179"/>
      <c r="P351" s="1"/>
      <c r="Q351" s="21"/>
      <c r="R351" s="21"/>
      <c r="S351" s="21"/>
      <c r="T351" s="21"/>
      <c r="U351" s="21"/>
      <c r="V351" s="1"/>
      <c r="W351" s="1"/>
      <c r="X351" s="18"/>
    </row>
    <row r="352" spans="1:24" ht="24.95" customHeight="1">
      <c r="A352" s="2"/>
      <c r="B352" s="23"/>
      <c r="C352" s="24"/>
      <c r="D352" s="24"/>
      <c r="E352" s="24"/>
      <c r="F352" s="24"/>
      <c r="G352" s="24"/>
      <c r="H352" s="24"/>
      <c r="I352" s="24"/>
      <c r="J352" s="24"/>
      <c r="K352" s="24"/>
      <c r="L352" s="25"/>
      <c r="M352" s="1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5"/>
    </row>
    <row r="353" spans="1:24" ht="24.95" customHeight="1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4.95" customHeight="1">
      <c r="A354" s="2"/>
      <c r="B354" s="9"/>
      <c r="C354" s="10" t="s">
        <v>16</v>
      </c>
      <c r="D354" s="11"/>
      <c r="E354" s="11"/>
      <c r="F354" s="11"/>
      <c r="G354" s="11"/>
      <c r="H354" s="11"/>
      <c r="I354" s="11"/>
      <c r="J354" s="11"/>
      <c r="K354" s="12" t="s">
        <v>17</v>
      </c>
      <c r="L354" s="13"/>
      <c r="M354" s="1"/>
      <c r="N354" s="9"/>
      <c r="O354" s="10" t="s">
        <v>16</v>
      </c>
      <c r="P354" s="11"/>
      <c r="Q354" s="11"/>
      <c r="R354" s="11"/>
      <c r="S354" s="11"/>
      <c r="T354" s="11"/>
      <c r="U354" s="11"/>
      <c r="V354" s="11"/>
      <c r="W354" s="12" t="s">
        <v>17</v>
      </c>
      <c r="X354" s="13"/>
    </row>
    <row r="355" spans="1:24" s="36" customFormat="1" ht="24.95" customHeight="1">
      <c r="A355" s="30"/>
      <c r="B355" s="31"/>
      <c r="C355" s="14" t="str">
        <f>$AA$46</f>
        <v>F.P.F.M. - 42ª Taça São Paulo Individual 2026</v>
      </c>
      <c r="D355" s="32"/>
      <c r="E355" s="32"/>
      <c r="F355" s="32"/>
      <c r="G355" s="32"/>
      <c r="H355" s="32"/>
      <c r="I355" s="32"/>
      <c r="J355" s="32"/>
      <c r="K355" s="29" t="str">
        <f>$AB$46</f>
        <v>Master - 1ª Divisão</v>
      </c>
      <c r="L355" s="33"/>
      <c r="M355" s="34"/>
      <c r="N355" s="35"/>
      <c r="O355" s="14" t="str">
        <f>$AA$47</f>
        <v>F.P.F.M. - 42ª Taça São Paulo Individual 2026</v>
      </c>
      <c r="P355" s="32"/>
      <c r="Q355" s="32"/>
      <c r="R355" s="32"/>
      <c r="S355" s="32"/>
      <c r="T355" s="32"/>
      <c r="U355" s="32"/>
      <c r="V355" s="32"/>
      <c r="W355" s="29" t="str">
        <f>$AB$47</f>
        <v>Master - 1ª Divisão</v>
      </c>
      <c r="X355" s="33"/>
    </row>
    <row r="356" spans="1:24" ht="24.95" customHeight="1">
      <c r="A356" s="2"/>
      <c r="B356" s="15"/>
      <c r="C356" s="16"/>
      <c r="D356" s="16"/>
      <c r="E356" s="17"/>
      <c r="F356" s="17"/>
      <c r="G356" s="17"/>
      <c r="H356" s="17"/>
      <c r="I356" s="17"/>
      <c r="J356" s="1"/>
      <c r="K356" s="1"/>
      <c r="L356" s="18"/>
      <c r="M356" s="1"/>
      <c r="N356" s="15"/>
      <c r="O356" s="16"/>
      <c r="P356" s="16"/>
      <c r="Q356" s="17"/>
      <c r="R356" s="17"/>
      <c r="S356" s="17"/>
      <c r="T356" s="17"/>
      <c r="U356" s="17"/>
      <c r="V356" s="1"/>
      <c r="W356" s="1"/>
      <c r="X356" s="18"/>
    </row>
    <row r="357" spans="1:24" ht="24.95" customHeight="1">
      <c r="A357" s="2">
        <v>1</v>
      </c>
      <c r="B357" s="15"/>
      <c r="C357" s="19" t="s">
        <v>23</v>
      </c>
      <c r="D357" s="16"/>
      <c r="E357" s="180" t="str">
        <f>$AF$46</f>
        <v xml:space="preserve"> SAMMARTINO-SEP </v>
      </c>
      <c r="F357" s="181"/>
      <c r="G357" s="181"/>
      <c r="H357" s="181"/>
      <c r="I357" s="182"/>
      <c r="J357" s="1"/>
      <c r="K357" s="1"/>
      <c r="L357" s="18"/>
      <c r="M357" s="1"/>
      <c r="N357" s="15"/>
      <c r="O357" s="19" t="s">
        <v>23</v>
      </c>
      <c r="P357" s="16"/>
      <c r="Q357" s="180" t="str">
        <f>$AF$47</f>
        <v xml:space="preserve"> DEMA-SEP </v>
      </c>
      <c r="R357" s="181"/>
      <c r="S357" s="181"/>
      <c r="T357" s="181"/>
      <c r="U357" s="182"/>
      <c r="V357" s="1"/>
      <c r="W357" s="1"/>
      <c r="X357" s="18"/>
    </row>
    <row r="358" spans="1:24" ht="24.95" customHeight="1">
      <c r="A358" s="2">
        <v>1</v>
      </c>
      <c r="B358" s="15"/>
      <c r="C358" s="178">
        <f>$AC$46</f>
        <v>1</v>
      </c>
      <c r="D358" s="20"/>
      <c r="E358" s="183"/>
      <c r="F358" s="184"/>
      <c r="G358" s="184"/>
      <c r="H358" s="184"/>
      <c r="I358" s="185"/>
      <c r="J358" s="1"/>
      <c r="K358" s="186"/>
      <c r="L358" s="18"/>
      <c r="M358" s="1"/>
      <c r="N358" s="15"/>
      <c r="O358" s="178">
        <f>$AC$47</f>
        <v>1</v>
      </c>
      <c r="P358" s="20"/>
      <c r="Q358" s="183"/>
      <c r="R358" s="184"/>
      <c r="S358" s="184"/>
      <c r="T358" s="184"/>
      <c r="U358" s="185"/>
      <c r="V358" s="1"/>
      <c r="W358" s="186"/>
      <c r="X358" s="18"/>
    </row>
    <row r="359" spans="1:24" ht="24.95" customHeight="1">
      <c r="A359" s="2"/>
      <c r="B359" s="15"/>
      <c r="C359" s="179"/>
      <c r="D359" s="20"/>
      <c r="E359" s="21"/>
      <c r="F359" s="21"/>
      <c r="G359" s="21"/>
      <c r="H359" s="21"/>
      <c r="I359" s="21"/>
      <c r="J359" s="1"/>
      <c r="K359" s="187"/>
      <c r="L359" s="18"/>
      <c r="M359" s="1"/>
      <c r="N359" s="15"/>
      <c r="O359" s="179"/>
      <c r="P359" s="20"/>
      <c r="Q359" s="21"/>
      <c r="R359" s="21"/>
      <c r="S359" s="21"/>
      <c r="T359" s="21"/>
      <c r="U359" s="21"/>
      <c r="V359" s="1"/>
      <c r="W359" s="187"/>
      <c r="X359" s="18"/>
    </row>
    <row r="360" spans="1:24" ht="24.95" customHeight="1">
      <c r="A360" s="2"/>
      <c r="B360" s="15"/>
      <c r="C360" s="1"/>
      <c r="D360" s="20"/>
      <c r="E360" s="21"/>
      <c r="F360" s="21"/>
      <c r="G360" s="21"/>
      <c r="H360" s="21"/>
      <c r="I360" s="21"/>
      <c r="J360" s="1"/>
      <c r="K360" s="188"/>
      <c r="L360" s="18"/>
      <c r="M360" s="1"/>
      <c r="N360" s="15"/>
      <c r="O360" s="1"/>
      <c r="P360" s="20"/>
      <c r="Q360" s="21"/>
      <c r="R360" s="21"/>
      <c r="S360" s="21"/>
      <c r="T360" s="21"/>
      <c r="U360" s="21"/>
      <c r="V360" s="1"/>
      <c r="W360" s="188"/>
      <c r="X360" s="18"/>
    </row>
    <row r="361" spans="1:24" ht="24.95" customHeight="1">
      <c r="A361" s="2"/>
      <c r="B361" s="15"/>
      <c r="C361" s="19" t="s">
        <v>24</v>
      </c>
      <c r="D361" s="20"/>
      <c r="E361" s="21"/>
      <c r="F361" s="21"/>
      <c r="G361" s="21"/>
      <c r="H361" s="21"/>
      <c r="I361" s="21"/>
      <c r="J361" s="1"/>
      <c r="K361" s="1"/>
      <c r="L361" s="18"/>
      <c r="M361" s="1"/>
      <c r="N361" s="15"/>
      <c r="O361" s="19" t="s">
        <v>24</v>
      </c>
      <c r="P361" s="20"/>
      <c r="Q361" s="21"/>
      <c r="R361" s="21"/>
      <c r="S361" s="21"/>
      <c r="T361" s="21"/>
      <c r="U361" s="21"/>
      <c r="V361" s="1"/>
      <c r="W361" s="1"/>
      <c r="X361" s="18"/>
    </row>
    <row r="362" spans="1:24" ht="24.95" customHeight="1">
      <c r="A362" s="2"/>
      <c r="B362" s="22"/>
      <c r="C362" s="178">
        <f>$AD$46</f>
        <v>8</v>
      </c>
      <c r="D362" s="1"/>
      <c r="E362" s="1"/>
      <c r="F362" s="1"/>
      <c r="G362" s="1"/>
      <c r="H362" s="1"/>
      <c r="I362" s="1"/>
      <c r="J362" s="1"/>
      <c r="K362" s="1"/>
      <c r="L362" s="18"/>
      <c r="M362" s="1"/>
      <c r="N362" s="22"/>
      <c r="O362" s="178">
        <f>$AD$47</f>
        <v>8</v>
      </c>
      <c r="P362" s="1"/>
      <c r="Q362" s="1"/>
      <c r="R362" s="1"/>
      <c r="S362" s="1"/>
      <c r="T362" s="1"/>
      <c r="U362" s="1"/>
      <c r="V362" s="1"/>
      <c r="W362" s="1"/>
      <c r="X362" s="18"/>
    </row>
    <row r="363" spans="1:24" ht="24.95" customHeight="1">
      <c r="A363" s="2">
        <v>1</v>
      </c>
      <c r="B363" s="22"/>
      <c r="C363" s="179"/>
      <c r="D363" s="1"/>
      <c r="E363" s="180" t="str">
        <f>$AG$46</f>
        <v xml:space="preserve"> CASTILHO FILHO-CEPE </v>
      </c>
      <c r="F363" s="181"/>
      <c r="G363" s="181"/>
      <c r="H363" s="181"/>
      <c r="I363" s="182"/>
      <c r="J363" s="1"/>
      <c r="K363" s="1"/>
      <c r="L363" s="18"/>
      <c r="M363" s="1"/>
      <c r="N363" s="22"/>
      <c r="O363" s="179"/>
      <c r="P363" s="1"/>
      <c r="Q363" s="180" t="str">
        <f>$AG$47</f>
        <v xml:space="preserve"> MARCELINHO-SCCP </v>
      </c>
      <c r="R363" s="181"/>
      <c r="S363" s="181"/>
      <c r="T363" s="181"/>
      <c r="U363" s="182"/>
      <c r="V363" s="1"/>
      <c r="W363" s="1"/>
      <c r="X363" s="18"/>
    </row>
    <row r="364" spans="1:24" ht="24.95" customHeight="1">
      <c r="A364" s="2">
        <v>1</v>
      </c>
      <c r="B364" s="22"/>
      <c r="C364" s="1"/>
      <c r="D364" s="1"/>
      <c r="E364" s="183"/>
      <c r="F364" s="184"/>
      <c r="G364" s="184"/>
      <c r="H364" s="184"/>
      <c r="I364" s="185"/>
      <c r="J364" s="1"/>
      <c r="K364" s="186"/>
      <c r="L364" s="18"/>
      <c r="M364" s="1"/>
      <c r="N364" s="22"/>
      <c r="O364" s="1"/>
      <c r="P364" s="1"/>
      <c r="Q364" s="183"/>
      <c r="R364" s="184"/>
      <c r="S364" s="184"/>
      <c r="T364" s="184"/>
      <c r="U364" s="185"/>
      <c r="V364" s="1"/>
      <c r="W364" s="186"/>
      <c r="X364" s="18"/>
    </row>
    <row r="365" spans="1:24" ht="24.95" customHeight="1">
      <c r="A365" s="2"/>
      <c r="B365" s="22"/>
      <c r="C365" s="19" t="s">
        <v>20</v>
      </c>
      <c r="D365" s="1"/>
      <c r="E365" s="21"/>
      <c r="F365" s="21"/>
      <c r="G365" s="21"/>
      <c r="H365" s="21"/>
      <c r="I365" s="21"/>
      <c r="J365" s="1"/>
      <c r="K365" s="187"/>
      <c r="L365" s="18"/>
      <c r="M365" s="1"/>
      <c r="N365" s="22"/>
      <c r="O365" s="19" t="s">
        <v>20</v>
      </c>
      <c r="P365" s="1"/>
      <c r="Q365" s="21"/>
      <c r="R365" s="21"/>
      <c r="S365" s="21"/>
      <c r="T365" s="21"/>
      <c r="U365" s="21"/>
      <c r="V365" s="1"/>
      <c r="W365" s="187"/>
      <c r="X365" s="18"/>
    </row>
    <row r="366" spans="1:24" ht="24.95" customHeight="1">
      <c r="A366" s="2"/>
      <c r="B366" s="22"/>
      <c r="C366" s="178">
        <f>$AE$46</f>
        <v>4</v>
      </c>
      <c r="D366" s="1"/>
      <c r="E366" s="21"/>
      <c r="F366" s="21"/>
      <c r="G366" s="21"/>
      <c r="H366" s="21"/>
      <c r="I366" s="21"/>
      <c r="J366" s="1"/>
      <c r="K366" s="188"/>
      <c r="L366" s="18"/>
      <c r="M366" s="1"/>
      <c r="N366" s="22"/>
      <c r="O366" s="178">
        <f>$AE$47</f>
        <v>5</v>
      </c>
      <c r="P366" s="1"/>
      <c r="Q366" s="21"/>
      <c r="R366" s="21"/>
      <c r="S366" s="21"/>
      <c r="T366" s="21"/>
      <c r="U366" s="21"/>
      <c r="V366" s="1"/>
      <c r="W366" s="188"/>
      <c r="X366" s="18"/>
    </row>
    <row r="367" spans="1:24" ht="24.95" customHeight="1">
      <c r="A367" s="2"/>
      <c r="B367" s="22"/>
      <c r="C367" s="179"/>
      <c r="D367" s="1"/>
      <c r="E367" s="21"/>
      <c r="F367" s="21"/>
      <c r="G367" s="21"/>
      <c r="H367" s="21"/>
      <c r="I367" s="21"/>
      <c r="J367" s="1"/>
      <c r="K367" s="1"/>
      <c r="L367" s="18"/>
      <c r="M367" s="1"/>
      <c r="N367" s="22"/>
      <c r="O367" s="179"/>
      <c r="P367" s="1"/>
      <c r="Q367" s="21"/>
      <c r="R367" s="21"/>
      <c r="S367" s="21"/>
      <c r="T367" s="21"/>
      <c r="U367" s="21"/>
      <c r="V367" s="1"/>
      <c r="W367" s="1"/>
      <c r="X367" s="18"/>
    </row>
    <row r="368" spans="1:24" ht="24.95" customHeight="1">
      <c r="A368" s="2"/>
      <c r="B368" s="23"/>
      <c r="C368" s="24"/>
      <c r="D368" s="24"/>
      <c r="E368" s="24"/>
      <c r="F368" s="24"/>
      <c r="G368" s="24"/>
      <c r="H368" s="24"/>
      <c r="I368" s="24"/>
      <c r="J368" s="24"/>
      <c r="K368" s="24"/>
      <c r="L368" s="25"/>
      <c r="M368" s="1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5"/>
    </row>
    <row r="369" spans="1:24" ht="24.95" customHeight="1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4.95" customHeight="1">
      <c r="A370" s="2"/>
      <c r="B370" s="9"/>
      <c r="C370" s="10" t="s">
        <v>16</v>
      </c>
      <c r="D370" s="11"/>
      <c r="E370" s="11"/>
      <c r="F370" s="11"/>
      <c r="G370" s="11"/>
      <c r="H370" s="11"/>
      <c r="I370" s="11"/>
      <c r="J370" s="11"/>
      <c r="K370" s="12" t="s">
        <v>17</v>
      </c>
      <c r="L370" s="13"/>
      <c r="M370" s="1"/>
      <c r="N370" s="9"/>
      <c r="O370" s="10" t="s">
        <v>16</v>
      </c>
      <c r="P370" s="11"/>
      <c r="Q370" s="11"/>
      <c r="R370" s="11"/>
      <c r="S370" s="11"/>
      <c r="T370" s="11"/>
      <c r="U370" s="11"/>
      <c r="V370" s="11"/>
      <c r="W370" s="12" t="s">
        <v>17</v>
      </c>
      <c r="X370" s="13"/>
    </row>
    <row r="371" spans="1:24" s="36" customFormat="1" ht="24.95" customHeight="1">
      <c r="A371" s="30"/>
      <c r="B371" s="31"/>
      <c r="C371" s="14" t="str">
        <f>$AA$48</f>
        <v>F.P.F.M. - 42ª Taça São Paulo Individual 2026</v>
      </c>
      <c r="D371" s="32"/>
      <c r="E371" s="32"/>
      <c r="F371" s="32"/>
      <c r="G371" s="32"/>
      <c r="H371" s="32"/>
      <c r="I371" s="32"/>
      <c r="J371" s="32"/>
      <c r="K371" s="29" t="str">
        <f>$AB$48</f>
        <v>Master - 1ª Divisão</v>
      </c>
      <c r="L371" s="33"/>
      <c r="M371" s="34"/>
      <c r="N371" s="35"/>
      <c r="O371" s="14" t="str">
        <f>$AA$49</f>
        <v>F.P.F.M. - 42ª Taça São Paulo Individual 2026</v>
      </c>
      <c r="P371" s="32"/>
      <c r="Q371" s="32"/>
      <c r="R371" s="32"/>
      <c r="S371" s="32"/>
      <c r="T371" s="32"/>
      <c r="U371" s="32"/>
      <c r="V371" s="32"/>
      <c r="W371" s="29" t="str">
        <f>$AB$49</f>
        <v>Master - 1ª Divisão</v>
      </c>
      <c r="X371" s="33"/>
    </row>
    <row r="372" spans="1:24" ht="24.95" customHeight="1">
      <c r="A372" s="2"/>
      <c r="B372" s="15"/>
      <c r="C372" s="16"/>
      <c r="D372" s="16"/>
      <c r="E372" s="17"/>
      <c r="F372" s="17"/>
      <c r="G372" s="17"/>
      <c r="H372" s="17"/>
      <c r="I372" s="17"/>
      <c r="J372" s="1"/>
      <c r="K372" s="1"/>
      <c r="L372" s="18"/>
      <c r="M372" s="1"/>
      <c r="N372" s="15"/>
      <c r="O372" s="16"/>
      <c r="P372" s="16"/>
      <c r="Q372" s="17"/>
      <c r="R372" s="17"/>
      <c r="S372" s="17"/>
      <c r="T372" s="17"/>
      <c r="U372" s="17"/>
      <c r="V372" s="1"/>
      <c r="W372" s="1"/>
      <c r="X372" s="18"/>
    </row>
    <row r="373" spans="1:24" ht="24.95" customHeight="1">
      <c r="A373" s="2">
        <v>1</v>
      </c>
      <c r="B373" s="15"/>
      <c r="C373" s="19" t="s">
        <v>23</v>
      </c>
      <c r="D373" s="16"/>
      <c r="E373" s="180" t="str">
        <f>$AF$48</f>
        <v xml:space="preserve"> ERISMAR-SAVMZ </v>
      </c>
      <c r="F373" s="181"/>
      <c r="G373" s="181"/>
      <c r="H373" s="181"/>
      <c r="I373" s="182"/>
      <c r="J373" s="1"/>
      <c r="K373" s="1"/>
      <c r="L373" s="18"/>
      <c r="M373" s="1"/>
      <c r="N373" s="15"/>
      <c r="O373" s="19" t="s">
        <v>23</v>
      </c>
      <c r="P373" s="16"/>
      <c r="Q373" s="180" t="str">
        <f>$AF$49</f>
        <v xml:space="preserve"> BRAGHETTO-SAVMZ </v>
      </c>
      <c r="R373" s="181"/>
      <c r="S373" s="181"/>
      <c r="T373" s="181"/>
      <c r="U373" s="182"/>
      <c r="V373" s="1"/>
      <c r="W373" s="1"/>
      <c r="X373" s="18"/>
    </row>
    <row r="374" spans="1:24" ht="24.95" customHeight="1">
      <c r="A374" s="2">
        <v>1</v>
      </c>
      <c r="B374" s="15"/>
      <c r="C374" s="178">
        <f>$AC$48</f>
        <v>1</v>
      </c>
      <c r="D374" s="20"/>
      <c r="E374" s="183"/>
      <c r="F374" s="184"/>
      <c r="G374" s="184"/>
      <c r="H374" s="184"/>
      <c r="I374" s="185"/>
      <c r="J374" s="1"/>
      <c r="K374" s="186"/>
      <c r="L374" s="18"/>
      <c r="M374" s="1"/>
      <c r="N374" s="15"/>
      <c r="O374" s="178">
        <f>$AC$49</f>
        <v>1</v>
      </c>
      <c r="P374" s="20"/>
      <c r="Q374" s="183"/>
      <c r="R374" s="184"/>
      <c r="S374" s="184"/>
      <c r="T374" s="184"/>
      <c r="U374" s="185"/>
      <c r="V374" s="1"/>
      <c r="W374" s="186"/>
      <c r="X374" s="18"/>
    </row>
    <row r="375" spans="1:24" ht="24.95" customHeight="1">
      <c r="A375" s="2"/>
      <c r="B375" s="15"/>
      <c r="C375" s="179"/>
      <c r="D375" s="20"/>
      <c r="E375" s="21"/>
      <c r="F375" s="21"/>
      <c r="G375" s="21"/>
      <c r="H375" s="21"/>
      <c r="I375" s="21"/>
      <c r="J375" s="1"/>
      <c r="K375" s="187"/>
      <c r="L375" s="18"/>
      <c r="M375" s="1"/>
      <c r="N375" s="15"/>
      <c r="O375" s="179"/>
      <c r="P375" s="20"/>
      <c r="Q375" s="21"/>
      <c r="R375" s="21"/>
      <c r="S375" s="21"/>
      <c r="T375" s="21"/>
      <c r="U375" s="21"/>
      <c r="V375" s="1"/>
      <c r="W375" s="187"/>
      <c r="X375" s="18"/>
    </row>
    <row r="376" spans="1:24" ht="24.95" customHeight="1">
      <c r="A376" s="2"/>
      <c r="B376" s="15"/>
      <c r="C376" s="1"/>
      <c r="D376" s="20"/>
      <c r="E376" s="21"/>
      <c r="F376" s="21"/>
      <c r="G376" s="21"/>
      <c r="H376" s="21"/>
      <c r="I376" s="21"/>
      <c r="J376" s="1"/>
      <c r="K376" s="188"/>
      <c r="L376" s="18"/>
      <c r="M376" s="1"/>
      <c r="N376" s="15"/>
      <c r="O376" s="1"/>
      <c r="P376" s="20"/>
      <c r="Q376" s="21"/>
      <c r="R376" s="21"/>
      <c r="S376" s="21"/>
      <c r="T376" s="21"/>
      <c r="U376" s="21"/>
      <c r="V376" s="1"/>
      <c r="W376" s="188"/>
      <c r="X376" s="18"/>
    </row>
    <row r="377" spans="1:24" ht="24.95" customHeight="1">
      <c r="A377" s="2"/>
      <c r="B377" s="15"/>
      <c r="C377" s="19" t="s">
        <v>24</v>
      </c>
      <c r="D377" s="20"/>
      <c r="E377" s="21"/>
      <c r="F377" s="21"/>
      <c r="G377" s="21"/>
      <c r="H377" s="21"/>
      <c r="I377" s="21"/>
      <c r="J377" s="1"/>
      <c r="K377" s="1"/>
      <c r="L377" s="18"/>
      <c r="M377" s="1"/>
      <c r="N377" s="15"/>
      <c r="O377" s="19" t="s">
        <v>24</v>
      </c>
      <c r="P377" s="20"/>
      <c r="Q377" s="21"/>
      <c r="R377" s="21"/>
      <c r="S377" s="21"/>
      <c r="T377" s="21"/>
      <c r="U377" s="21"/>
      <c r="V377" s="1"/>
      <c r="W377" s="1"/>
      <c r="X377" s="18"/>
    </row>
    <row r="378" spans="1:24" ht="24.95" customHeight="1">
      <c r="A378" s="2"/>
      <c r="B378" s="22"/>
      <c r="C378" s="178">
        <f>$AD$48</f>
        <v>8</v>
      </c>
      <c r="D378" s="1"/>
      <c r="E378" s="1"/>
      <c r="F378" s="1"/>
      <c r="G378" s="1"/>
      <c r="H378" s="1"/>
      <c r="I378" s="1"/>
      <c r="J378" s="1"/>
      <c r="K378" s="1"/>
      <c r="L378" s="18"/>
      <c r="M378" s="1"/>
      <c r="N378" s="22"/>
      <c r="O378" s="178">
        <f>$AD$49</f>
        <v>8</v>
      </c>
      <c r="P378" s="1"/>
      <c r="Q378" s="1"/>
      <c r="R378" s="1"/>
      <c r="S378" s="1"/>
      <c r="T378" s="1"/>
      <c r="U378" s="1"/>
      <c r="V378" s="1"/>
      <c r="W378" s="1"/>
      <c r="X378" s="18"/>
    </row>
    <row r="379" spans="1:24" ht="24.95" customHeight="1">
      <c r="A379" s="2">
        <v>1</v>
      </c>
      <c r="B379" s="22"/>
      <c r="C379" s="179"/>
      <c r="D379" s="1"/>
      <c r="E379" s="180" t="str">
        <f>$AG$48</f>
        <v xml:space="preserve"> BERGAMINI-CFC </v>
      </c>
      <c r="F379" s="181"/>
      <c r="G379" s="181"/>
      <c r="H379" s="181"/>
      <c r="I379" s="182"/>
      <c r="J379" s="1"/>
      <c r="K379" s="1"/>
      <c r="L379" s="18"/>
      <c r="M379" s="1"/>
      <c r="N379" s="22"/>
      <c r="O379" s="179"/>
      <c r="P379" s="1"/>
      <c r="Q379" s="180" t="str">
        <f>$AG$49</f>
        <v xml:space="preserve"> CHARLEAUX-SFC </v>
      </c>
      <c r="R379" s="181"/>
      <c r="S379" s="181"/>
      <c r="T379" s="181"/>
      <c r="U379" s="182"/>
      <c r="V379" s="1"/>
      <c r="W379" s="1"/>
      <c r="X379" s="18"/>
    </row>
    <row r="380" spans="1:24" ht="24.95" customHeight="1">
      <c r="A380" s="2">
        <v>1</v>
      </c>
      <c r="B380" s="22"/>
      <c r="C380" s="1"/>
      <c r="D380" s="1"/>
      <c r="E380" s="183"/>
      <c r="F380" s="184"/>
      <c r="G380" s="184"/>
      <c r="H380" s="184"/>
      <c r="I380" s="185"/>
      <c r="J380" s="1"/>
      <c r="K380" s="186"/>
      <c r="L380" s="18"/>
      <c r="M380" s="1"/>
      <c r="N380" s="22"/>
      <c r="O380" s="1"/>
      <c r="P380" s="1"/>
      <c r="Q380" s="183"/>
      <c r="R380" s="184"/>
      <c r="S380" s="184"/>
      <c r="T380" s="184"/>
      <c r="U380" s="185"/>
      <c r="V380" s="1"/>
      <c r="W380" s="186"/>
      <c r="X380" s="18"/>
    </row>
    <row r="381" spans="1:24" ht="24.95" customHeight="1">
      <c r="A381" s="2"/>
      <c r="B381" s="22"/>
      <c r="C381" s="19" t="s">
        <v>20</v>
      </c>
      <c r="D381" s="1"/>
      <c r="E381" s="21"/>
      <c r="F381" s="21"/>
      <c r="G381" s="21"/>
      <c r="H381" s="21"/>
      <c r="I381" s="21"/>
      <c r="J381" s="1"/>
      <c r="K381" s="187"/>
      <c r="L381" s="18"/>
      <c r="M381" s="1"/>
      <c r="N381" s="22"/>
      <c r="O381" s="19" t="s">
        <v>20</v>
      </c>
      <c r="P381" s="1"/>
      <c r="Q381" s="21"/>
      <c r="R381" s="21"/>
      <c r="S381" s="21"/>
      <c r="T381" s="21"/>
      <c r="U381" s="21"/>
      <c r="V381" s="1"/>
      <c r="W381" s="187"/>
      <c r="X381" s="18"/>
    </row>
    <row r="382" spans="1:24" ht="24.95" customHeight="1">
      <c r="A382" s="2"/>
      <c r="B382" s="22"/>
      <c r="C382" s="178">
        <f>$AE$48</f>
        <v>6</v>
      </c>
      <c r="D382" s="1"/>
      <c r="E382" s="21"/>
      <c r="F382" s="21"/>
      <c r="G382" s="21"/>
      <c r="H382" s="21"/>
      <c r="I382" s="21"/>
      <c r="J382" s="1"/>
      <c r="K382" s="188"/>
      <c r="L382" s="18"/>
      <c r="M382" s="1"/>
      <c r="N382" s="22"/>
      <c r="O382" s="178">
        <f>$AE$49</f>
        <v>1</v>
      </c>
      <c r="P382" s="1"/>
      <c r="Q382" s="21"/>
      <c r="R382" s="21"/>
      <c r="S382" s="21"/>
      <c r="T382" s="21"/>
      <c r="U382" s="21"/>
      <c r="V382" s="1"/>
      <c r="W382" s="188"/>
      <c r="X382" s="18"/>
    </row>
    <row r="383" spans="1:24" ht="24.95" customHeight="1">
      <c r="A383" s="2"/>
      <c r="B383" s="22"/>
      <c r="C383" s="179"/>
      <c r="D383" s="1"/>
      <c r="E383" s="21"/>
      <c r="F383" s="21"/>
      <c r="G383" s="21"/>
      <c r="H383" s="21"/>
      <c r="I383" s="21"/>
      <c r="J383" s="1"/>
      <c r="K383" s="1"/>
      <c r="L383" s="18"/>
      <c r="M383" s="1"/>
      <c r="N383" s="22"/>
      <c r="O383" s="179"/>
      <c r="P383" s="1"/>
      <c r="Q383" s="21"/>
      <c r="R383" s="21"/>
      <c r="S383" s="21"/>
      <c r="T383" s="21"/>
      <c r="U383" s="21"/>
      <c r="V383" s="1"/>
      <c r="W383" s="1"/>
      <c r="X383" s="18"/>
    </row>
    <row r="384" spans="1:24" ht="24.95" customHeight="1">
      <c r="A384" s="2"/>
      <c r="B384" s="23"/>
      <c r="C384" s="24"/>
      <c r="D384" s="24"/>
      <c r="E384" s="24"/>
      <c r="F384" s="24"/>
      <c r="G384" s="24"/>
      <c r="H384" s="24"/>
      <c r="I384" s="24"/>
      <c r="J384" s="24"/>
      <c r="K384" s="24"/>
      <c r="L384" s="25"/>
      <c r="M384" s="1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5"/>
    </row>
    <row r="385" spans="1:24" ht="24.95" customHeight="1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4.95" customHeight="1">
      <c r="A386" s="2"/>
      <c r="B386" s="9"/>
      <c r="C386" s="10" t="s">
        <v>16</v>
      </c>
      <c r="D386" s="11"/>
      <c r="E386" s="11"/>
      <c r="F386" s="11"/>
      <c r="G386" s="11"/>
      <c r="H386" s="11"/>
      <c r="I386" s="11"/>
      <c r="J386" s="11"/>
      <c r="K386" s="12" t="s">
        <v>17</v>
      </c>
      <c r="L386" s="13"/>
      <c r="M386" s="1"/>
      <c r="N386" s="9"/>
      <c r="O386" s="10" t="s">
        <v>16</v>
      </c>
      <c r="P386" s="11"/>
      <c r="Q386" s="11"/>
      <c r="R386" s="11"/>
      <c r="S386" s="11"/>
      <c r="T386" s="11"/>
      <c r="U386" s="11"/>
      <c r="V386" s="11"/>
      <c r="W386" s="12" t="s">
        <v>17</v>
      </c>
      <c r="X386" s="13"/>
    </row>
    <row r="387" spans="1:24" s="36" customFormat="1" ht="24.95" customHeight="1">
      <c r="A387" s="30"/>
      <c r="B387" s="31"/>
      <c r="C387" s="14" t="str">
        <f>$AA$50</f>
        <v>F.P.F.M. - 42ª Taça São Paulo Individual 2026</v>
      </c>
      <c r="D387" s="32"/>
      <c r="E387" s="32"/>
      <c r="F387" s="32"/>
      <c r="G387" s="32"/>
      <c r="H387" s="32"/>
      <c r="I387" s="32"/>
      <c r="J387" s="32"/>
      <c r="K387" s="29" t="str">
        <f>$AB$50</f>
        <v>Master - 1ª Divisão</v>
      </c>
      <c r="L387" s="33"/>
      <c r="M387" s="34"/>
      <c r="N387" s="35"/>
      <c r="O387" s="14" t="str">
        <f>$AA$51</f>
        <v>F.P.F.M. - 42ª Taça São Paulo Individual 2026</v>
      </c>
      <c r="P387" s="32"/>
      <c r="Q387" s="32"/>
      <c r="R387" s="32"/>
      <c r="S387" s="32"/>
      <c r="T387" s="32"/>
      <c r="U387" s="32"/>
      <c r="V387" s="32"/>
      <c r="W387" s="29" t="str">
        <f>$AB$51</f>
        <v>Master - 1ª Divisão</v>
      </c>
      <c r="X387" s="33"/>
    </row>
    <row r="388" spans="1:24" ht="24.95" customHeight="1">
      <c r="A388" s="2"/>
      <c r="B388" s="15"/>
      <c r="C388" s="16"/>
      <c r="D388" s="16"/>
      <c r="E388" s="17"/>
      <c r="F388" s="17"/>
      <c r="G388" s="17"/>
      <c r="H388" s="17"/>
      <c r="I388" s="17"/>
      <c r="J388" s="1"/>
      <c r="K388" s="1"/>
      <c r="L388" s="18"/>
      <c r="M388" s="1"/>
      <c r="N388" s="15"/>
      <c r="O388" s="16"/>
      <c r="P388" s="16"/>
      <c r="Q388" s="17"/>
      <c r="R388" s="17"/>
      <c r="S388" s="17"/>
      <c r="T388" s="17"/>
      <c r="U388" s="17"/>
      <c r="V388" s="1"/>
      <c r="W388" s="1"/>
      <c r="X388" s="18"/>
    </row>
    <row r="389" spans="1:24" ht="24.95" customHeight="1">
      <c r="A389" s="2">
        <v>1</v>
      </c>
      <c r="B389" s="15"/>
      <c r="C389" s="19" t="s">
        <v>23</v>
      </c>
      <c r="D389" s="16"/>
      <c r="E389" s="180" t="str">
        <f>$AF$50</f>
        <v xml:space="preserve"> BRYANT-SAVMZ </v>
      </c>
      <c r="F389" s="181"/>
      <c r="G389" s="181"/>
      <c r="H389" s="181"/>
      <c r="I389" s="182"/>
      <c r="J389" s="1"/>
      <c r="K389" s="1"/>
      <c r="L389" s="18"/>
      <c r="M389" s="1"/>
      <c r="N389" s="15"/>
      <c r="O389" s="19" t="s">
        <v>23</v>
      </c>
      <c r="P389" s="16"/>
      <c r="Q389" s="180" t="str">
        <f>$AF$51</f>
        <v xml:space="preserve"> EDU BOLA-SEP </v>
      </c>
      <c r="R389" s="181"/>
      <c r="S389" s="181"/>
      <c r="T389" s="181"/>
      <c r="U389" s="182"/>
      <c r="V389" s="1"/>
      <c r="W389" s="1"/>
      <c r="X389" s="18"/>
    </row>
    <row r="390" spans="1:24" ht="24.95" customHeight="1">
      <c r="A390" s="2">
        <v>1</v>
      </c>
      <c r="B390" s="15"/>
      <c r="C390" s="178">
        <f>$AC$50</f>
        <v>1</v>
      </c>
      <c r="D390" s="20"/>
      <c r="E390" s="183"/>
      <c r="F390" s="184"/>
      <c r="G390" s="184"/>
      <c r="H390" s="184"/>
      <c r="I390" s="185"/>
      <c r="J390" s="1"/>
      <c r="K390" s="186"/>
      <c r="L390" s="18"/>
      <c r="M390" s="1"/>
      <c r="N390" s="15"/>
      <c r="O390" s="178">
        <f>$AC$51</f>
        <v>1</v>
      </c>
      <c r="P390" s="20"/>
      <c r="Q390" s="183"/>
      <c r="R390" s="184"/>
      <c r="S390" s="184"/>
      <c r="T390" s="184"/>
      <c r="U390" s="185"/>
      <c r="V390" s="1"/>
      <c r="W390" s="186"/>
      <c r="X390" s="18"/>
    </row>
    <row r="391" spans="1:24" ht="24.95" customHeight="1">
      <c r="A391" s="2"/>
      <c r="B391" s="15"/>
      <c r="C391" s="179"/>
      <c r="D391" s="20"/>
      <c r="E391" s="21"/>
      <c r="F391" s="21"/>
      <c r="G391" s="21"/>
      <c r="H391" s="21"/>
      <c r="I391" s="21"/>
      <c r="J391" s="1"/>
      <c r="K391" s="187"/>
      <c r="L391" s="18"/>
      <c r="M391" s="1"/>
      <c r="N391" s="15"/>
      <c r="O391" s="179"/>
      <c r="P391" s="20"/>
      <c r="Q391" s="21"/>
      <c r="R391" s="21"/>
      <c r="S391" s="21"/>
      <c r="T391" s="21"/>
      <c r="U391" s="21"/>
      <c r="V391" s="1"/>
      <c r="W391" s="187"/>
      <c r="X391" s="18"/>
    </row>
    <row r="392" spans="1:24" ht="24.95" customHeight="1">
      <c r="A392" s="2"/>
      <c r="B392" s="15"/>
      <c r="C392" s="1"/>
      <c r="D392" s="20"/>
      <c r="E392" s="21"/>
      <c r="F392" s="21"/>
      <c r="G392" s="21"/>
      <c r="H392" s="21"/>
      <c r="I392" s="21"/>
      <c r="J392" s="1"/>
      <c r="K392" s="188"/>
      <c r="L392" s="18"/>
      <c r="M392" s="1"/>
      <c r="N392" s="15"/>
      <c r="O392" s="1"/>
      <c r="P392" s="20"/>
      <c r="Q392" s="21"/>
      <c r="R392" s="21"/>
      <c r="S392" s="21"/>
      <c r="T392" s="21"/>
      <c r="U392" s="21"/>
      <c r="V392" s="1"/>
      <c r="W392" s="188"/>
      <c r="X392" s="18"/>
    </row>
    <row r="393" spans="1:24" ht="24.95" customHeight="1">
      <c r="A393" s="2"/>
      <c r="B393" s="15"/>
      <c r="C393" s="19" t="s">
        <v>24</v>
      </c>
      <c r="D393" s="20"/>
      <c r="E393" s="21"/>
      <c r="F393" s="21"/>
      <c r="G393" s="21"/>
      <c r="H393" s="21"/>
      <c r="I393" s="21"/>
      <c r="J393" s="1"/>
      <c r="K393" s="1"/>
      <c r="L393" s="18"/>
      <c r="M393" s="1"/>
      <c r="N393" s="15"/>
      <c r="O393" s="19" t="s">
        <v>24</v>
      </c>
      <c r="P393" s="20"/>
      <c r="Q393" s="21"/>
      <c r="R393" s="21"/>
      <c r="S393" s="21"/>
      <c r="T393" s="21"/>
      <c r="U393" s="21"/>
      <c r="V393" s="1"/>
      <c r="W393" s="1"/>
      <c r="X393" s="18"/>
    </row>
    <row r="394" spans="1:24" ht="24.95" customHeight="1">
      <c r="A394" s="2"/>
      <c r="B394" s="22"/>
      <c r="C394" s="178">
        <f>$AD$50</f>
        <v>9</v>
      </c>
      <c r="D394" s="1"/>
      <c r="E394" s="1"/>
      <c r="F394" s="1"/>
      <c r="G394" s="1"/>
      <c r="H394" s="1"/>
      <c r="I394" s="1"/>
      <c r="J394" s="1"/>
      <c r="K394" s="1"/>
      <c r="L394" s="18"/>
      <c r="M394" s="1"/>
      <c r="N394" s="22"/>
      <c r="O394" s="178">
        <f>$AD$51</f>
        <v>9</v>
      </c>
      <c r="P394" s="1"/>
      <c r="Q394" s="1"/>
      <c r="R394" s="1"/>
      <c r="S394" s="1"/>
      <c r="T394" s="1"/>
      <c r="U394" s="1"/>
      <c r="V394" s="1"/>
      <c r="W394" s="1"/>
      <c r="X394" s="18"/>
    </row>
    <row r="395" spans="1:24" ht="24.95" customHeight="1">
      <c r="A395" s="2">
        <v>1</v>
      </c>
      <c r="B395" s="22"/>
      <c r="C395" s="179"/>
      <c r="D395" s="1"/>
      <c r="E395" s="180" t="str">
        <f>$AG$50</f>
        <v xml:space="preserve"> CHARLEAUX-SFC </v>
      </c>
      <c r="F395" s="181"/>
      <c r="G395" s="181"/>
      <c r="H395" s="181"/>
      <c r="I395" s="182"/>
      <c r="J395" s="1"/>
      <c r="K395" s="1"/>
      <c r="L395" s="18"/>
      <c r="M395" s="1"/>
      <c r="N395" s="22"/>
      <c r="O395" s="179"/>
      <c r="P395" s="1"/>
      <c r="Q395" s="180" t="str">
        <f>$AG$51</f>
        <v xml:space="preserve"> WAGNER LUIZ-SCCP </v>
      </c>
      <c r="R395" s="181"/>
      <c r="S395" s="181"/>
      <c r="T395" s="181"/>
      <c r="U395" s="182"/>
      <c r="V395" s="1"/>
      <c r="W395" s="1"/>
      <c r="X395" s="18"/>
    </row>
    <row r="396" spans="1:24" ht="24.95" customHeight="1">
      <c r="A396" s="2">
        <v>1</v>
      </c>
      <c r="B396" s="22"/>
      <c r="C396" s="1"/>
      <c r="D396" s="1"/>
      <c r="E396" s="183"/>
      <c r="F396" s="184"/>
      <c r="G396" s="184"/>
      <c r="H396" s="184"/>
      <c r="I396" s="185"/>
      <c r="J396" s="1"/>
      <c r="K396" s="186"/>
      <c r="L396" s="18"/>
      <c r="M396" s="1"/>
      <c r="N396" s="22"/>
      <c r="O396" s="1"/>
      <c r="P396" s="1"/>
      <c r="Q396" s="183"/>
      <c r="R396" s="184"/>
      <c r="S396" s="184"/>
      <c r="T396" s="184"/>
      <c r="U396" s="185"/>
      <c r="V396" s="1"/>
      <c r="W396" s="186"/>
      <c r="X396" s="18"/>
    </row>
    <row r="397" spans="1:24" ht="24.95" customHeight="1">
      <c r="A397" s="2"/>
      <c r="B397" s="22"/>
      <c r="C397" s="19" t="s">
        <v>20</v>
      </c>
      <c r="D397" s="1"/>
      <c r="E397" s="21"/>
      <c r="F397" s="21"/>
      <c r="G397" s="21"/>
      <c r="H397" s="21"/>
      <c r="I397" s="21"/>
      <c r="J397" s="1"/>
      <c r="K397" s="187"/>
      <c r="L397" s="18"/>
      <c r="M397" s="1"/>
      <c r="N397" s="22"/>
      <c r="O397" s="19" t="s">
        <v>20</v>
      </c>
      <c r="P397" s="1"/>
      <c r="Q397" s="21"/>
      <c r="R397" s="21"/>
      <c r="S397" s="21"/>
      <c r="T397" s="21"/>
      <c r="U397" s="21"/>
      <c r="V397" s="1"/>
      <c r="W397" s="187"/>
      <c r="X397" s="18"/>
    </row>
    <row r="398" spans="1:24" ht="24.95" customHeight="1">
      <c r="A398" s="2"/>
      <c r="B398" s="22"/>
      <c r="C398" s="178">
        <f>$AE$50</f>
        <v>5</v>
      </c>
      <c r="D398" s="1"/>
      <c r="E398" s="21"/>
      <c r="F398" s="21"/>
      <c r="G398" s="21"/>
      <c r="H398" s="21"/>
      <c r="I398" s="21"/>
      <c r="J398" s="1"/>
      <c r="K398" s="188"/>
      <c r="L398" s="18"/>
      <c r="M398" s="1"/>
      <c r="N398" s="22"/>
      <c r="O398" s="178">
        <f>$AE$51</f>
        <v>6</v>
      </c>
      <c r="P398" s="1"/>
      <c r="Q398" s="21"/>
      <c r="R398" s="21"/>
      <c r="S398" s="21"/>
      <c r="T398" s="21"/>
      <c r="U398" s="21"/>
      <c r="V398" s="1"/>
      <c r="W398" s="188"/>
      <c r="X398" s="18"/>
    </row>
    <row r="399" spans="1:24" ht="24.95" customHeight="1">
      <c r="A399" s="2"/>
      <c r="B399" s="22"/>
      <c r="C399" s="179"/>
      <c r="D399" s="1"/>
      <c r="E399" s="21"/>
      <c r="F399" s="21"/>
      <c r="G399" s="21"/>
      <c r="H399" s="21"/>
      <c r="I399" s="21"/>
      <c r="J399" s="1"/>
      <c r="K399" s="1"/>
      <c r="L399" s="18"/>
      <c r="M399" s="1"/>
      <c r="N399" s="22"/>
      <c r="O399" s="179"/>
      <c r="P399" s="1"/>
      <c r="Q399" s="21"/>
      <c r="R399" s="21"/>
      <c r="S399" s="21"/>
      <c r="T399" s="21"/>
      <c r="U399" s="21"/>
      <c r="V399" s="1"/>
      <c r="W399" s="1"/>
      <c r="X399" s="18"/>
    </row>
    <row r="400" spans="1:24" ht="24.95" customHeight="1">
      <c r="A400" s="2"/>
      <c r="B400" s="23"/>
      <c r="C400" s="24"/>
      <c r="D400" s="24"/>
      <c r="E400" s="24"/>
      <c r="F400" s="24"/>
      <c r="G400" s="24"/>
      <c r="H400" s="24"/>
      <c r="I400" s="24"/>
      <c r="J400" s="24"/>
      <c r="K400" s="24"/>
      <c r="L400" s="25"/>
      <c r="M400" s="1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5"/>
    </row>
    <row r="401" spans="1:24" ht="24.95" customHeight="1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4.95" customHeight="1">
      <c r="A402" s="2"/>
      <c r="B402" s="9"/>
      <c r="C402" s="10" t="s">
        <v>16</v>
      </c>
      <c r="D402" s="11"/>
      <c r="E402" s="11"/>
      <c r="F402" s="11"/>
      <c r="G402" s="11"/>
      <c r="H402" s="11"/>
      <c r="I402" s="11"/>
      <c r="J402" s="11"/>
      <c r="K402" s="12" t="s">
        <v>17</v>
      </c>
      <c r="L402" s="13"/>
      <c r="M402" s="1"/>
      <c r="N402" s="9"/>
      <c r="O402" s="10" t="s">
        <v>16</v>
      </c>
      <c r="P402" s="11"/>
      <c r="Q402" s="11"/>
      <c r="R402" s="11"/>
      <c r="S402" s="11"/>
      <c r="T402" s="11"/>
      <c r="U402" s="11"/>
      <c r="V402" s="11"/>
      <c r="W402" s="12" t="s">
        <v>17</v>
      </c>
      <c r="X402" s="13"/>
    </row>
    <row r="403" spans="1:24" s="36" customFormat="1" ht="24.95" customHeight="1">
      <c r="A403" s="30"/>
      <c r="B403" s="31"/>
      <c r="C403" s="14" t="str">
        <f>$AA$52</f>
        <v>F.P.F.M. - 42ª Taça São Paulo Individual 2026</v>
      </c>
      <c r="D403" s="32"/>
      <c r="E403" s="32"/>
      <c r="F403" s="32"/>
      <c r="G403" s="32"/>
      <c r="H403" s="32"/>
      <c r="I403" s="32"/>
      <c r="J403" s="32"/>
      <c r="K403" s="29" t="str">
        <f>$AB$52</f>
        <v>Master - 1ª Divisão</v>
      </c>
      <c r="L403" s="33"/>
      <c r="M403" s="34"/>
      <c r="N403" s="35"/>
      <c r="O403" s="14" t="str">
        <f>$AA$53</f>
        <v>F.P.F.M. - 42ª Taça São Paulo Individual 2026</v>
      </c>
      <c r="P403" s="32"/>
      <c r="Q403" s="32"/>
      <c r="R403" s="32"/>
      <c r="S403" s="32"/>
      <c r="T403" s="32"/>
      <c r="U403" s="32"/>
      <c r="V403" s="32"/>
      <c r="W403" s="29" t="str">
        <f>$AB$53</f>
        <v>Master - 1ª Divisão</v>
      </c>
      <c r="X403" s="33"/>
    </row>
    <row r="404" spans="1:24" ht="24.95" customHeight="1">
      <c r="A404" s="2"/>
      <c r="B404" s="15"/>
      <c r="C404" s="16"/>
      <c r="D404" s="16"/>
      <c r="E404" s="17"/>
      <c r="F404" s="17"/>
      <c r="G404" s="17"/>
      <c r="H404" s="17"/>
      <c r="I404" s="17"/>
      <c r="J404" s="1"/>
      <c r="K404" s="1"/>
      <c r="L404" s="18"/>
      <c r="M404" s="1"/>
      <c r="N404" s="15"/>
      <c r="O404" s="16"/>
      <c r="P404" s="16"/>
      <c r="Q404" s="17"/>
      <c r="R404" s="17"/>
      <c r="S404" s="17"/>
      <c r="T404" s="17"/>
      <c r="U404" s="17"/>
      <c r="V404" s="1"/>
      <c r="W404" s="1"/>
      <c r="X404" s="18"/>
    </row>
    <row r="405" spans="1:24" ht="24.95" customHeight="1">
      <c r="A405" s="2">
        <v>1</v>
      </c>
      <c r="B405" s="15"/>
      <c r="C405" s="19" t="s">
        <v>23</v>
      </c>
      <c r="D405" s="16"/>
      <c r="E405" s="180" t="str">
        <f>$AF$52</f>
        <v xml:space="preserve"> SAMMARTINO-SEP </v>
      </c>
      <c r="F405" s="181"/>
      <c r="G405" s="181"/>
      <c r="H405" s="181"/>
      <c r="I405" s="182"/>
      <c r="J405" s="1"/>
      <c r="K405" s="1"/>
      <c r="L405" s="18"/>
      <c r="M405" s="1"/>
      <c r="N405" s="15"/>
      <c r="O405" s="19" t="s">
        <v>23</v>
      </c>
      <c r="P405" s="16"/>
      <c r="Q405" s="180" t="str">
        <f>$AF$53</f>
        <v xml:space="preserve"> DEMA-SEP </v>
      </c>
      <c r="R405" s="181"/>
      <c r="S405" s="181"/>
      <c r="T405" s="181"/>
      <c r="U405" s="182"/>
      <c r="V405" s="1"/>
      <c r="W405" s="1"/>
      <c r="X405" s="18"/>
    </row>
    <row r="406" spans="1:24" ht="24.95" customHeight="1">
      <c r="A406" s="2">
        <v>1</v>
      </c>
      <c r="B406" s="15"/>
      <c r="C406" s="178">
        <f>$AC$52</f>
        <v>1</v>
      </c>
      <c r="D406" s="20"/>
      <c r="E406" s="183"/>
      <c r="F406" s="184"/>
      <c r="G406" s="184"/>
      <c r="H406" s="184"/>
      <c r="I406" s="185"/>
      <c r="J406" s="1"/>
      <c r="K406" s="186"/>
      <c r="L406" s="18"/>
      <c r="M406" s="1"/>
      <c r="N406" s="15"/>
      <c r="O406" s="178">
        <f>$AC$53</f>
        <v>1</v>
      </c>
      <c r="P406" s="20"/>
      <c r="Q406" s="183"/>
      <c r="R406" s="184"/>
      <c r="S406" s="184"/>
      <c r="T406" s="184"/>
      <c r="U406" s="185"/>
      <c r="V406" s="1"/>
      <c r="W406" s="186"/>
      <c r="X406" s="18"/>
    </row>
    <row r="407" spans="1:24" ht="24.95" customHeight="1">
      <c r="A407" s="2"/>
      <c r="B407" s="15"/>
      <c r="C407" s="179"/>
      <c r="D407" s="20"/>
      <c r="E407" s="21"/>
      <c r="F407" s="21"/>
      <c r="G407" s="21"/>
      <c r="H407" s="21"/>
      <c r="I407" s="21"/>
      <c r="J407" s="1"/>
      <c r="K407" s="187"/>
      <c r="L407" s="18"/>
      <c r="M407" s="1"/>
      <c r="N407" s="15"/>
      <c r="O407" s="179"/>
      <c r="P407" s="20"/>
      <c r="Q407" s="21"/>
      <c r="R407" s="21"/>
      <c r="S407" s="21"/>
      <c r="T407" s="21"/>
      <c r="U407" s="21"/>
      <c r="V407" s="1"/>
      <c r="W407" s="187"/>
      <c r="X407" s="18"/>
    </row>
    <row r="408" spans="1:24" ht="24.95" customHeight="1">
      <c r="A408" s="2"/>
      <c r="B408" s="15"/>
      <c r="C408" s="1"/>
      <c r="D408" s="20"/>
      <c r="E408" s="21"/>
      <c r="F408" s="21"/>
      <c r="G408" s="21"/>
      <c r="H408" s="21"/>
      <c r="I408" s="21"/>
      <c r="J408" s="1"/>
      <c r="K408" s="188"/>
      <c r="L408" s="18"/>
      <c r="M408" s="1"/>
      <c r="N408" s="15"/>
      <c r="O408" s="1"/>
      <c r="P408" s="20"/>
      <c r="Q408" s="21"/>
      <c r="R408" s="21"/>
      <c r="S408" s="21"/>
      <c r="T408" s="21"/>
      <c r="U408" s="21"/>
      <c r="V408" s="1"/>
      <c r="W408" s="188"/>
      <c r="X408" s="18"/>
    </row>
    <row r="409" spans="1:24" ht="24.95" customHeight="1">
      <c r="A409" s="2"/>
      <c r="B409" s="15"/>
      <c r="C409" s="19" t="s">
        <v>24</v>
      </c>
      <c r="D409" s="20"/>
      <c r="E409" s="21"/>
      <c r="F409" s="21"/>
      <c r="G409" s="21"/>
      <c r="H409" s="21"/>
      <c r="I409" s="21"/>
      <c r="J409" s="1"/>
      <c r="K409" s="1"/>
      <c r="L409" s="18"/>
      <c r="M409" s="1"/>
      <c r="N409" s="15"/>
      <c r="O409" s="19" t="s">
        <v>24</v>
      </c>
      <c r="P409" s="20"/>
      <c r="Q409" s="21"/>
      <c r="R409" s="21"/>
      <c r="S409" s="21"/>
      <c r="T409" s="21"/>
      <c r="U409" s="21"/>
      <c r="V409" s="1"/>
      <c r="W409" s="1"/>
      <c r="X409" s="18"/>
    </row>
    <row r="410" spans="1:24" ht="24.95" customHeight="1">
      <c r="A410" s="2"/>
      <c r="B410" s="22"/>
      <c r="C410" s="178">
        <f>$AD$52</f>
        <v>9</v>
      </c>
      <c r="D410" s="1"/>
      <c r="E410" s="1"/>
      <c r="F410" s="1"/>
      <c r="G410" s="1"/>
      <c r="H410" s="1"/>
      <c r="I410" s="1"/>
      <c r="J410" s="1"/>
      <c r="K410" s="1"/>
      <c r="L410" s="18"/>
      <c r="M410" s="1"/>
      <c r="N410" s="22"/>
      <c r="O410" s="178">
        <f>$AD$53</f>
        <v>9</v>
      </c>
      <c r="P410" s="1"/>
      <c r="Q410" s="1"/>
      <c r="R410" s="1"/>
      <c r="S410" s="1"/>
      <c r="T410" s="1"/>
      <c r="U410" s="1"/>
      <c r="V410" s="1"/>
      <c r="W410" s="1"/>
      <c r="X410" s="18"/>
    </row>
    <row r="411" spans="1:24" ht="24.95" customHeight="1">
      <c r="A411" s="2">
        <v>1</v>
      </c>
      <c r="B411" s="22"/>
      <c r="C411" s="179"/>
      <c r="D411" s="1"/>
      <c r="E411" s="180" t="str">
        <f>$AG$52</f>
        <v xml:space="preserve"> BASILIO-CEP </v>
      </c>
      <c r="F411" s="181"/>
      <c r="G411" s="181"/>
      <c r="H411" s="181"/>
      <c r="I411" s="182"/>
      <c r="J411" s="1"/>
      <c r="K411" s="1"/>
      <c r="L411" s="18"/>
      <c r="M411" s="1"/>
      <c r="N411" s="22"/>
      <c r="O411" s="179"/>
      <c r="P411" s="1"/>
      <c r="Q411" s="180" t="str">
        <f>$AG$53</f>
        <v xml:space="preserve"> CASTILHO FILHO-CEPE </v>
      </c>
      <c r="R411" s="181"/>
      <c r="S411" s="181"/>
      <c r="T411" s="181"/>
      <c r="U411" s="182"/>
      <c r="V411" s="1"/>
      <c r="W411" s="1"/>
      <c r="X411" s="18"/>
    </row>
    <row r="412" spans="1:24" ht="24.95" customHeight="1">
      <c r="A412" s="2">
        <v>1</v>
      </c>
      <c r="B412" s="22"/>
      <c r="C412" s="1"/>
      <c r="D412" s="1"/>
      <c r="E412" s="183"/>
      <c r="F412" s="184"/>
      <c r="G412" s="184"/>
      <c r="H412" s="184"/>
      <c r="I412" s="185"/>
      <c r="J412" s="1"/>
      <c r="K412" s="186"/>
      <c r="L412" s="18"/>
      <c r="M412" s="1"/>
      <c r="N412" s="22"/>
      <c r="O412" s="1"/>
      <c r="P412" s="1"/>
      <c r="Q412" s="183"/>
      <c r="R412" s="184"/>
      <c r="S412" s="184"/>
      <c r="T412" s="184"/>
      <c r="U412" s="185"/>
      <c r="V412" s="1"/>
      <c r="W412" s="186"/>
      <c r="X412" s="18"/>
    </row>
    <row r="413" spans="1:24" ht="24.95" customHeight="1">
      <c r="A413" s="2"/>
      <c r="B413" s="22"/>
      <c r="C413" s="19" t="s">
        <v>20</v>
      </c>
      <c r="D413" s="1"/>
      <c r="E413" s="21"/>
      <c r="F413" s="21"/>
      <c r="G413" s="21"/>
      <c r="H413" s="21"/>
      <c r="I413" s="21"/>
      <c r="J413" s="1"/>
      <c r="K413" s="187"/>
      <c r="L413" s="18"/>
      <c r="M413" s="1"/>
      <c r="N413" s="22"/>
      <c r="O413" s="19" t="s">
        <v>20</v>
      </c>
      <c r="P413" s="1"/>
      <c r="Q413" s="21"/>
      <c r="R413" s="21"/>
      <c r="S413" s="21"/>
      <c r="T413" s="21"/>
      <c r="U413" s="21"/>
      <c r="V413" s="1"/>
      <c r="W413" s="187"/>
      <c r="X413" s="18"/>
    </row>
    <row r="414" spans="1:24" ht="24.95" customHeight="1">
      <c r="A414" s="2"/>
      <c r="B414" s="22"/>
      <c r="C414" s="178">
        <f>$AE$52</f>
        <v>1</v>
      </c>
      <c r="D414" s="1"/>
      <c r="E414" s="21"/>
      <c r="F414" s="21"/>
      <c r="G414" s="21"/>
      <c r="H414" s="21"/>
      <c r="I414" s="21"/>
      <c r="J414" s="1"/>
      <c r="K414" s="188"/>
      <c r="L414" s="18"/>
      <c r="M414" s="1"/>
      <c r="N414" s="22"/>
      <c r="O414" s="178">
        <f>$AE$53</f>
        <v>2</v>
      </c>
      <c r="P414" s="1"/>
      <c r="Q414" s="21"/>
      <c r="R414" s="21"/>
      <c r="S414" s="21"/>
      <c r="T414" s="21"/>
      <c r="U414" s="21"/>
      <c r="V414" s="1"/>
      <c r="W414" s="188"/>
      <c r="X414" s="18"/>
    </row>
    <row r="415" spans="1:24" ht="24.95" customHeight="1">
      <c r="A415" s="2"/>
      <c r="B415" s="22"/>
      <c r="C415" s="179"/>
      <c r="D415" s="1"/>
      <c r="E415" s="21"/>
      <c r="F415" s="21"/>
      <c r="G415" s="21"/>
      <c r="H415" s="21"/>
      <c r="I415" s="21"/>
      <c r="J415" s="1"/>
      <c r="K415" s="1"/>
      <c r="L415" s="18"/>
      <c r="M415" s="1"/>
      <c r="N415" s="22"/>
      <c r="O415" s="179"/>
      <c r="P415" s="1"/>
      <c r="Q415" s="21"/>
      <c r="R415" s="21"/>
      <c r="S415" s="21"/>
      <c r="T415" s="21"/>
      <c r="U415" s="21"/>
      <c r="V415" s="1"/>
      <c r="W415" s="1"/>
      <c r="X415" s="18"/>
    </row>
    <row r="416" spans="1:24" ht="24.95" customHeight="1">
      <c r="A416" s="2"/>
      <c r="B416" s="23"/>
      <c r="C416" s="24"/>
      <c r="D416" s="24"/>
      <c r="E416" s="24"/>
      <c r="F416" s="24"/>
      <c r="G416" s="24"/>
      <c r="H416" s="24"/>
      <c r="I416" s="24"/>
      <c r="J416" s="24"/>
      <c r="K416" s="24"/>
      <c r="L416" s="25"/>
      <c r="M416" s="1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5"/>
    </row>
    <row r="417" spans="1:24" ht="24.95" customHeight="1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24.95" customHeight="1">
      <c r="A418" s="2"/>
      <c r="B418" s="9"/>
      <c r="C418" s="10" t="s">
        <v>16</v>
      </c>
      <c r="D418" s="11"/>
      <c r="E418" s="11"/>
      <c r="F418" s="11"/>
      <c r="G418" s="11"/>
      <c r="H418" s="11"/>
      <c r="I418" s="11"/>
      <c r="J418" s="11"/>
      <c r="K418" s="12" t="s">
        <v>17</v>
      </c>
      <c r="L418" s="13"/>
      <c r="M418" s="1"/>
      <c r="N418" s="9"/>
      <c r="O418" s="10" t="s">
        <v>16</v>
      </c>
      <c r="P418" s="11"/>
      <c r="Q418" s="11"/>
      <c r="R418" s="11"/>
      <c r="S418" s="11"/>
      <c r="T418" s="11"/>
      <c r="U418" s="11"/>
      <c r="V418" s="11"/>
      <c r="W418" s="12" t="s">
        <v>17</v>
      </c>
      <c r="X418" s="13"/>
    </row>
    <row r="419" spans="1:24" s="36" customFormat="1" ht="24.95" customHeight="1">
      <c r="A419" s="30"/>
      <c r="B419" s="31"/>
      <c r="C419" s="14" t="str">
        <f>$AA$54</f>
        <v>F.P.F.M. - 42ª Taça São Paulo Individual 2026</v>
      </c>
      <c r="D419" s="32"/>
      <c r="E419" s="32"/>
      <c r="F419" s="32"/>
      <c r="G419" s="32"/>
      <c r="H419" s="32"/>
      <c r="I419" s="32"/>
      <c r="J419" s="32"/>
      <c r="K419" s="29" t="str">
        <f>$AB$54</f>
        <v>Master - 1ª Divisão</v>
      </c>
      <c r="L419" s="33"/>
      <c r="M419" s="34"/>
      <c r="N419" s="35"/>
      <c r="O419" s="14" t="str">
        <f>$AA$55</f>
        <v>F.P.F.M. - 42ª Taça São Paulo Individual 2026</v>
      </c>
      <c r="P419" s="32"/>
      <c r="Q419" s="32"/>
      <c r="R419" s="32"/>
      <c r="S419" s="32"/>
      <c r="T419" s="32"/>
      <c r="U419" s="32"/>
      <c r="V419" s="32"/>
      <c r="W419" s="29" t="str">
        <f>$AB$55</f>
        <v>Master - 1ª Divisão</v>
      </c>
      <c r="X419" s="33"/>
    </row>
    <row r="420" spans="1:24" ht="24.95" customHeight="1">
      <c r="A420" s="2"/>
      <c r="B420" s="15"/>
      <c r="C420" s="16"/>
      <c r="D420" s="16"/>
      <c r="E420" s="17"/>
      <c r="F420" s="17"/>
      <c r="G420" s="17"/>
      <c r="H420" s="17"/>
      <c r="I420" s="17"/>
      <c r="J420" s="1"/>
      <c r="K420" s="1"/>
      <c r="L420" s="18"/>
      <c r="M420" s="1"/>
      <c r="N420" s="15"/>
      <c r="O420" s="16"/>
      <c r="P420" s="16"/>
      <c r="Q420" s="17"/>
      <c r="R420" s="17"/>
      <c r="S420" s="17"/>
      <c r="T420" s="17"/>
      <c r="U420" s="17"/>
      <c r="V420" s="1"/>
      <c r="W420" s="1"/>
      <c r="X420" s="18"/>
    </row>
    <row r="421" spans="1:24" ht="24.95" customHeight="1">
      <c r="A421" s="2">
        <v>1</v>
      </c>
      <c r="B421" s="15"/>
      <c r="C421" s="19" t="s">
        <v>23</v>
      </c>
      <c r="D421" s="16"/>
      <c r="E421" s="180" t="str">
        <f>$AF$54</f>
        <v xml:space="preserve"> ERISMAR-SAVMZ </v>
      </c>
      <c r="F421" s="181"/>
      <c r="G421" s="181"/>
      <c r="H421" s="181"/>
      <c r="I421" s="182"/>
      <c r="J421" s="1"/>
      <c r="K421" s="1"/>
      <c r="L421" s="18"/>
      <c r="M421" s="1"/>
      <c r="N421" s="15"/>
      <c r="O421" s="19" t="s">
        <v>23</v>
      </c>
      <c r="P421" s="16"/>
      <c r="Q421" s="180" t="str">
        <f>$AF$55</f>
        <v xml:space="preserve"> BRAGHETTO-SAVMZ </v>
      </c>
      <c r="R421" s="181"/>
      <c r="S421" s="181"/>
      <c r="T421" s="181"/>
      <c r="U421" s="182"/>
      <c r="V421" s="1"/>
      <c r="W421" s="1"/>
      <c r="X421" s="18"/>
    </row>
    <row r="422" spans="1:24" ht="24.95" customHeight="1">
      <c r="A422" s="2">
        <v>1</v>
      </c>
      <c r="B422" s="15"/>
      <c r="C422" s="178">
        <f>$AC$54</f>
        <v>1</v>
      </c>
      <c r="D422" s="20"/>
      <c r="E422" s="183"/>
      <c r="F422" s="184"/>
      <c r="G422" s="184"/>
      <c r="H422" s="184"/>
      <c r="I422" s="185"/>
      <c r="J422" s="1"/>
      <c r="K422" s="186"/>
      <c r="L422" s="18"/>
      <c r="M422" s="1"/>
      <c r="N422" s="15"/>
      <c r="O422" s="178">
        <f>$AC$55</f>
        <v>1</v>
      </c>
      <c r="P422" s="20"/>
      <c r="Q422" s="183"/>
      <c r="R422" s="184"/>
      <c r="S422" s="184"/>
      <c r="T422" s="184"/>
      <c r="U422" s="185"/>
      <c r="V422" s="1"/>
      <c r="W422" s="186"/>
      <c r="X422" s="18"/>
    </row>
    <row r="423" spans="1:24" ht="24.95" customHeight="1">
      <c r="A423" s="2"/>
      <c r="B423" s="15"/>
      <c r="C423" s="179"/>
      <c r="D423" s="20"/>
      <c r="E423" s="21"/>
      <c r="F423" s="21"/>
      <c r="G423" s="21"/>
      <c r="H423" s="21"/>
      <c r="I423" s="21"/>
      <c r="J423" s="1"/>
      <c r="K423" s="187"/>
      <c r="L423" s="18"/>
      <c r="M423" s="1"/>
      <c r="N423" s="15"/>
      <c r="O423" s="179"/>
      <c r="P423" s="20"/>
      <c r="Q423" s="21"/>
      <c r="R423" s="21"/>
      <c r="S423" s="21"/>
      <c r="T423" s="21"/>
      <c r="U423" s="21"/>
      <c r="V423" s="1"/>
      <c r="W423" s="187"/>
      <c r="X423" s="18"/>
    </row>
    <row r="424" spans="1:24" ht="24.95" customHeight="1">
      <c r="A424" s="2"/>
      <c r="B424" s="15"/>
      <c r="C424" s="1"/>
      <c r="D424" s="20"/>
      <c r="E424" s="21"/>
      <c r="F424" s="21"/>
      <c r="G424" s="21"/>
      <c r="H424" s="21"/>
      <c r="I424" s="21"/>
      <c r="J424" s="1"/>
      <c r="K424" s="188"/>
      <c r="L424" s="18"/>
      <c r="M424" s="1"/>
      <c r="N424" s="15"/>
      <c r="O424" s="1"/>
      <c r="P424" s="20"/>
      <c r="Q424" s="21"/>
      <c r="R424" s="21"/>
      <c r="S424" s="21"/>
      <c r="T424" s="21"/>
      <c r="U424" s="21"/>
      <c r="V424" s="1"/>
      <c r="W424" s="188"/>
      <c r="X424" s="18"/>
    </row>
    <row r="425" spans="1:24" ht="24.95" customHeight="1">
      <c r="A425" s="2"/>
      <c r="B425" s="15"/>
      <c r="C425" s="19" t="s">
        <v>24</v>
      </c>
      <c r="D425" s="20"/>
      <c r="E425" s="21"/>
      <c r="F425" s="21"/>
      <c r="G425" s="21"/>
      <c r="H425" s="21"/>
      <c r="I425" s="21"/>
      <c r="J425" s="1"/>
      <c r="K425" s="1"/>
      <c r="L425" s="18"/>
      <c r="M425" s="1"/>
      <c r="N425" s="15"/>
      <c r="O425" s="19" t="s">
        <v>24</v>
      </c>
      <c r="P425" s="20"/>
      <c r="Q425" s="21"/>
      <c r="R425" s="21"/>
      <c r="S425" s="21"/>
      <c r="T425" s="21"/>
      <c r="U425" s="21"/>
      <c r="V425" s="1"/>
      <c r="W425" s="1"/>
      <c r="X425" s="18"/>
    </row>
    <row r="426" spans="1:24" ht="24.95" customHeight="1">
      <c r="A426" s="2"/>
      <c r="B426" s="22"/>
      <c r="C426" s="178">
        <f>$AD$54</f>
        <v>9</v>
      </c>
      <c r="D426" s="1"/>
      <c r="E426" s="1"/>
      <c r="F426" s="1"/>
      <c r="G426" s="1"/>
      <c r="H426" s="1"/>
      <c r="I426" s="1"/>
      <c r="J426" s="1"/>
      <c r="K426" s="1"/>
      <c r="L426" s="18"/>
      <c r="M426" s="1"/>
      <c r="N426" s="22"/>
      <c r="O426" s="178">
        <f>$AD$55</f>
        <v>9</v>
      </c>
      <c r="P426" s="1"/>
      <c r="Q426" s="1"/>
      <c r="R426" s="1"/>
      <c r="S426" s="1"/>
      <c r="T426" s="1"/>
      <c r="U426" s="1"/>
      <c r="V426" s="1"/>
      <c r="W426" s="1"/>
      <c r="X426" s="18"/>
    </row>
    <row r="427" spans="1:24" ht="24.95" customHeight="1">
      <c r="A427" s="2">
        <v>1</v>
      </c>
      <c r="B427" s="22"/>
      <c r="C427" s="179"/>
      <c r="D427" s="1"/>
      <c r="E427" s="180" t="str">
        <f>$AG$54</f>
        <v xml:space="preserve"> MARCELINHO-SCCP </v>
      </c>
      <c r="F427" s="181"/>
      <c r="G427" s="181"/>
      <c r="H427" s="181"/>
      <c r="I427" s="182"/>
      <c r="J427" s="1"/>
      <c r="K427" s="1"/>
      <c r="L427" s="18"/>
      <c r="M427" s="1"/>
      <c r="N427" s="22"/>
      <c r="O427" s="179"/>
      <c r="P427" s="1"/>
      <c r="Q427" s="180" t="str">
        <f>$AG$55</f>
        <v xml:space="preserve"> BERGAMINI-CFC </v>
      </c>
      <c r="R427" s="181"/>
      <c r="S427" s="181"/>
      <c r="T427" s="181"/>
      <c r="U427" s="182"/>
      <c r="V427" s="1"/>
      <c r="W427" s="1"/>
      <c r="X427" s="18"/>
    </row>
    <row r="428" spans="1:24" ht="24.95" customHeight="1">
      <c r="A428" s="2">
        <v>1</v>
      </c>
      <c r="B428" s="22"/>
      <c r="C428" s="1"/>
      <c r="D428" s="1"/>
      <c r="E428" s="183"/>
      <c r="F428" s="184"/>
      <c r="G428" s="184"/>
      <c r="H428" s="184"/>
      <c r="I428" s="185"/>
      <c r="J428" s="1"/>
      <c r="K428" s="186"/>
      <c r="L428" s="18"/>
      <c r="M428" s="1"/>
      <c r="N428" s="22"/>
      <c r="O428" s="1"/>
      <c r="P428" s="1"/>
      <c r="Q428" s="183"/>
      <c r="R428" s="184"/>
      <c r="S428" s="184"/>
      <c r="T428" s="184"/>
      <c r="U428" s="185"/>
      <c r="V428" s="1"/>
      <c r="W428" s="186"/>
      <c r="X428" s="18"/>
    </row>
    <row r="429" spans="1:24" ht="24.95" customHeight="1">
      <c r="A429" s="2"/>
      <c r="B429" s="22"/>
      <c r="C429" s="19" t="s">
        <v>20</v>
      </c>
      <c r="D429" s="1"/>
      <c r="E429" s="21"/>
      <c r="F429" s="21"/>
      <c r="G429" s="21"/>
      <c r="H429" s="21"/>
      <c r="I429" s="21"/>
      <c r="J429" s="1"/>
      <c r="K429" s="187"/>
      <c r="L429" s="18"/>
      <c r="M429" s="1"/>
      <c r="N429" s="22"/>
      <c r="O429" s="19" t="s">
        <v>20</v>
      </c>
      <c r="P429" s="1"/>
      <c r="Q429" s="21"/>
      <c r="R429" s="21"/>
      <c r="S429" s="21"/>
      <c r="T429" s="21"/>
      <c r="U429" s="21"/>
      <c r="V429" s="1"/>
      <c r="W429" s="187"/>
      <c r="X429" s="18"/>
    </row>
    <row r="430" spans="1:24" ht="24.95" customHeight="1">
      <c r="A430" s="2"/>
      <c r="B430" s="22"/>
      <c r="C430" s="178">
        <f>$AE$54</f>
        <v>3</v>
      </c>
      <c r="D430" s="1"/>
      <c r="E430" s="21"/>
      <c r="F430" s="21"/>
      <c r="G430" s="21"/>
      <c r="H430" s="21"/>
      <c r="I430" s="21"/>
      <c r="J430" s="1"/>
      <c r="K430" s="188"/>
      <c r="L430" s="18"/>
      <c r="M430" s="1"/>
      <c r="N430" s="22"/>
      <c r="O430" s="178">
        <f>$AE$55</f>
        <v>4</v>
      </c>
      <c r="P430" s="1"/>
      <c r="Q430" s="21"/>
      <c r="R430" s="21"/>
      <c r="S430" s="21"/>
      <c r="T430" s="21"/>
      <c r="U430" s="21"/>
      <c r="V430" s="1"/>
      <c r="W430" s="188"/>
      <c r="X430" s="18"/>
    </row>
    <row r="431" spans="1:24" ht="24.95" customHeight="1">
      <c r="A431" s="2"/>
      <c r="B431" s="22"/>
      <c r="C431" s="179"/>
      <c r="D431" s="1"/>
      <c r="E431" s="21"/>
      <c r="F431" s="21"/>
      <c r="G431" s="21"/>
      <c r="H431" s="21"/>
      <c r="I431" s="21"/>
      <c r="J431" s="1"/>
      <c r="K431" s="1"/>
      <c r="L431" s="18"/>
      <c r="M431" s="1"/>
      <c r="N431" s="22"/>
      <c r="O431" s="179"/>
      <c r="P431" s="1"/>
      <c r="Q431" s="21"/>
      <c r="R431" s="21"/>
      <c r="S431" s="21"/>
      <c r="T431" s="21"/>
      <c r="U431" s="21"/>
      <c r="V431" s="1"/>
      <c r="W431" s="1"/>
      <c r="X431" s="18"/>
    </row>
    <row r="432" spans="1:24" ht="24.95" customHeight="1">
      <c r="A432" s="2"/>
      <c r="B432" s="23"/>
      <c r="C432" s="24"/>
      <c r="D432" s="24"/>
      <c r="E432" s="24"/>
      <c r="F432" s="24"/>
      <c r="G432" s="24"/>
      <c r="H432" s="24"/>
      <c r="I432" s="24"/>
      <c r="J432" s="24"/>
      <c r="K432" s="24"/>
      <c r="L432" s="25"/>
      <c r="M432" s="1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5"/>
    </row>
    <row r="433" spans="1:24" ht="24.95" customHeight="1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24.95" customHeight="1">
      <c r="A434" s="2"/>
      <c r="B434" s="9"/>
      <c r="C434" s="10" t="s">
        <v>16</v>
      </c>
      <c r="D434" s="11"/>
      <c r="E434" s="11"/>
      <c r="F434" s="11"/>
      <c r="G434" s="11"/>
      <c r="H434" s="11"/>
      <c r="I434" s="11"/>
      <c r="J434" s="11"/>
      <c r="K434" s="12" t="s">
        <v>17</v>
      </c>
      <c r="L434" s="13"/>
      <c r="M434" s="1"/>
      <c r="N434" s="9"/>
      <c r="O434" s="10" t="s">
        <v>16</v>
      </c>
      <c r="P434" s="11"/>
      <c r="Q434" s="11"/>
      <c r="R434" s="11"/>
      <c r="S434" s="11"/>
      <c r="T434" s="11"/>
      <c r="U434" s="11"/>
      <c r="V434" s="11"/>
      <c r="W434" s="12" t="s">
        <v>17</v>
      </c>
      <c r="X434" s="13"/>
    </row>
    <row r="435" spans="1:24" s="36" customFormat="1" ht="24.95" customHeight="1">
      <c r="A435" s="30"/>
      <c r="B435" s="31"/>
      <c r="C435" s="14" t="str">
        <f>$AA$56</f>
        <v>F.P.F.M. - 42ª Taça São Paulo Individual 2026</v>
      </c>
      <c r="D435" s="32"/>
      <c r="E435" s="32"/>
      <c r="F435" s="32"/>
      <c r="G435" s="32"/>
      <c r="H435" s="32"/>
      <c r="I435" s="32"/>
      <c r="J435" s="32"/>
      <c r="K435" s="29" t="str">
        <f>$AB$56</f>
        <v>Master - 1ª Divisão</v>
      </c>
      <c r="L435" s="33"/>
      <c r="M435" s="34"/>
      <c r="N435" s="35"/>
      <c r="O435" s="14" t="str">
        <f>$AA$57</f>
        <v>F.P.F.M. - 42ª Taça São Paulo Individual 2026</v>
      </c>
      <c r="P435" s="32"/>
      <c r="Q435" s="32"/>
      <c r="R435" s="32"/>
      <c r="S435" s="32"/>
      <c r="T435" s="32"/>
      <c r="U435" s="32"/>
      <c r="V435" s="32"/>
      <c r="W435" s="29" t="str">
        <f>$AB$57</f>
        <v>Master - 1ª Divisão</v>
      </c>
      <c r="X435" s="33"/>
    </row>
    <row r="436" spans="1:24" ht="24.95" customHeight="1">
      <c r="A436" s="2"/>
      <c r="B436" s="15"/>
      <c r="C436" s="16"/>
      <c r="D436" s="16"/>
      <c r="E436" s="17"/>
      <c r="F436" s="17"/>
      <c r="G436" s="17"/>
      <c r="H436" s="17"/>
      <c r="I436" s="17"/>
      <c r="J436" s="1"/>
      <c r="K436" s="1"/>
      <c r="L436" s="18"/>
      <c r="M436" s="1"/>
      <c r="N436" s="15"/>
      <c r="O436" s="16"/>
      <c r="P436" s="16"/>
      <c r="Q436" s="17"/>
      <c r="R436" s="17"/>
      <c r="S436" s="17"/>
      <c r="T436" s="17"/>
      <c r="U436" s="17"/>
      <c r="V436" s="1"/>
      <c r="W436" s="1"/>
      <c r="X436" s="18"/>
    </row>
    <row r="437" spans="1:24" ht="24.95" customHeight="1">
      <c r="A437" s="2">
        <v>1</v>
      </c>
      <c r="B437" s="15"/>
      <c r="C437" s="19" t="s">
        <v>23</v>
      </c>
      <c r="D437" s="16"/>
      <c r="E437" s="180" t="str">
        <f>$AF$56</f>
        <v xml:space="preserve"> BRYANT-SAVMZ </v>
      </c>
      <c r="F437" s="181"/>
      <c r="G437" s="181"/>
      <c r="H437" s="181"/>
      <c r="I437" s="182"/>
      <c r="J437" s="1"/>
      <c r="K437" s="1"/>
      <c r="L437" s="18"/>
      <c r="M437" s="1"/>
      <c r="N437" s="15"/>
      <c r="O437" s="19" t="s">
        <v>23</v>
      </c>
      <c r="P437" s="16"/>
      <c r="Q437" s="180" t="str">
        <f>$AF$57</f>
        <v xml:space="preserve"> EDU BOLA-SEP </v>
      </c>
      <c r="R437" s="181"/>
      <c r="S437" s="181"/>
      <c r="T437" s="181"/>
      <c r="U437" s="182"/>
      <c r="V437" s="1"/>
      <c r="W437" s="1"/>
      <c r="X437" s="18"/>
    </row>
    <row r="438" spans="1:24" ht="24.95" customHeight="1">
      <c r="A438" s="2">
        <v>1</v>
      </c>
      <c r="B438" s="15"/>
      <c r="C438" s="178">
        <f>$AC$56</f>
        <v>1</v>
      </c>
      <c r="D438" s="20"/>
      <c r="E438" s="183"/>
      <c r="F438" s="184"/>
      <c r="G438" s="184"/>
      <c r="H438" s="184"/>
      <c r="I438" s="185"/>
      <c r="J438" s="1"/>
      <c r="K438" s="186"/>
      <c r="L438" s="18"/>
      <c r="M438" s="1"/>
      <c r="N438" s="15"/>
      <c r="O438" s="178">
        <f>$AC$57</f>
        <v>1</v>
      </c>
      <c r="P438" s="20"/>
      <c r="Q438" s="183"/>
      <c r="R438" s="184"/>
      <c r="S438" s="184"/>
      <c r="T438" s="184"/>
      <c r="U438" s="185"/>
      <c r="V438" s="1"/>
      <c r="W438" s="186"/>
      <c r="X438" s="18"/>
    </row>
    <row r="439" spans="1:24" ht="24.95" customHeight="1">
      <c r="A439" s="2"/>
      <c r="B439" s="15"/>
      <c r="C439" s="179"/>
      <c r="D439" s="20"/>
      <c r="E439" s="21"/>
      <c r="F439" s="21"/>
      <c r="G439" s="21"/>
      <c r="H439" s="21"/>
      <c r="I439" s="21"/>
      <c r="J439" s="1"/>
      <c r="K439" s="187"/>
      <c r="L439" s="18"/>
      <c r="M439" s="1"/>
      <c r="N439" s="15"/>
      <c r="O439" s="179"/>
      <c r="P439" s="20"/>
      <c r="Q439" s="21"/>
      <c r="R439" s="21"/>
      <c r="S439" s="21"/>
      <c r="T439" s="21"/>
      <c r="U439" s="21"/>
      <c r="V439" s="1"/>
      <c r="W439" s="187"/>
      <c r="X439" s="18"/>
    </row>
    <row r="440" spans="1:24" ht="24.95" customHeight="1">
      <c r="A440" s="2"/>
      <c r="B440" s="15"/>
      <c r="C440" s="1"/>
      <c r="D440" s="20"/>
      <c r="E440" s="21"/>
      <c r="F440" s="21"/>
      <c r="G440" s="21"/>
      <c r="H440" s="21"/>
      <c r="I440" s="21"/>
      <c r="J440" s="1"/>
      <c r="K440" s="188"/>
      <c r="L440" s="18"/>
      <c r="M440" s="1"/>
      <c r="N440" s="15"/>
      <c r="O440" s="1"/>
      <c r="P440" s="20"/>
      <c r="Q440" s="21"/>
      <c r="R440" s="21"/>
      <c r="S440" s="21"/>
      <c r="T440" s="21"/>
      <c r="U440" s="21"/>
      <c r="V440" s="1"/>
      <c r="W440" s="188"/>
      <c r="X440" s="18"/>
    </row>
    <row r="441" spans="1:24" ht="24.95" customHeight="1">
      <c r="A441" s="2"/>
      <c r="B441" s="15"/>
      <c r="C441" s="19" t="s">
        <v>24</v>
      </c>
      <c r="D441" s="20"/>
      <c r="E441" s="21"/>
      <c r="F441" s="21"/>
      <c r="G441" s="21"/>
      <c r="H441" s="21"/>
      <c r="I441" s="21"/>
      <c r="J441" s="1"/>
      <c r="K441" s="1"/>
      <c r="L441" s="18"/>
      <c r="M441" s="1"/>
      <c r="N441" s="15"/>
      <c r="O441" s="19" t="s">
        <v>24</v>
      </c>
      <c r="P441" s="20"/>
      <c r="Q441" s="21"/>
      <c r="R441" s="21"/>
      <c r="S441" s="21"/>
      <c r="T441" s="21"/>
      <c r="U441" s="21"/>
      <c r="V441" s="1"/>
      <c r="W441" s="1"/>
      <c r="X441" s="18"/>
    </row>
    <row r="442" spans="1:24" ht="24.95" customHeight="1">
      <c r="A442" s="2"/>
      <c r="B442" s="22"/>
      <c r="C442" s="178">
        <f>$AD$56</f>
        <v>10</v>
      </c>
      <c r="D442" s="1"/>
      <c r="E442" s="1"/>
      <c r="F442" s="1"/>
      <c r="G442" s="1"/>
      <c r="H442" s="1"/>
      <c r="I442" s="1"/>
      <c r="J442" s="1"/>
      <c r="K442" s="1"/>
      <c r="L442" s="18"/>
      <c r="M442" s="1"/>
      <c r="N442" s="22"/>
      <c r="O442" s="178">
        <f>$AD$57</f>
        <v>10</v>
      </c>
      <c r="P442" s="1"/>
      <c r="Q442" s="1"/>
      <c r="R442" s="1"/>
      <c r="S442" s="1"/>
      <c r="T442" s="1"/>
      <c r="U442" s="1"/>
      <c r="V442" s="1"/>
      <c r="W442" s="1"/>
      <c r="X442" s="18"/>
    </row>
    <row r="443" spans="1:24" ht="24.95" customHeight="1">
      <c r="A443" s="2">
        <v>1</v>
      </c>
      <c r="B443" s="22"/>
      <c r="C443" s="179"/>
      <c r="D443" s="1"/>
      <c r="E443" s="180" t="str">
        <f>$AG$56</f>
        <v xml:space="preserve"> BERGAMINI-CFC </v>
      </c>
      <c r="F443" s="181"/>
      <c r="G443" s="181"/>
      <c r="H443" s="181"/>
      <c r="I443" s="182"/>
      <c r="J443" s="1"/>
      <c r="K443" s="1"/>
      <c r="L443" s="18"/>
      <c r="M443" s="1"/>
      <c r="N443" s="22"/>
      <c r="O443" s="179"/>
      <c r="P443" s="1"/>
      <c r="Q443" s="180" t="str">
        <f>$AG$57</f>
        <v xml:space="preserve"> CHARLEAUX-SFC </v>
      </c>
      <c r="R443" s="181"/>
      <c r="S443" s="181"/>
      <c r="T443" s="181"/>
      <c r="U443" s="182"/>
      <c r="V443" s="1"/>
      <c r="W443" s="1"/>
      <c r="X443" s="18"/>
    </row>
    <row r="444" spans="1:24" ht="24.95" customHeight="1">
      <c r="A444" s="2">
        <v>1</v>
      </c>
      <c r="B444" s="22"/>
      <c r="C444" s="1"/>
      <c r="D444" s="1"/>
      <c r="E444" s="183"/>
      <c r="F444" s="184"/>
      <c r="G444" s="184"/>
      <c r="H444" s="184"/>
      <c r="I444" s="185"/>
      <c r="J444" s="1"/>
      <c r="K444" s="186"/>
      <c r="L444" s="18"/>
      <c r="M444" s="1"/>
      <c r="N444" s="22"/>
      <c r="O444" s="1"/>
      <c r="P444" s="1"/>
      <c r="Q444" s="183"/>
      <c r="R444" s="184"/>
      <c r="S444" s="184"/>
      <c r="T444" s="184"/>
      <c r="U444" s="185"/>
      <c r="V444" s="1"/>
      <c r="W444" s="186"/>
      <c r="X444" s="18"/>
    </row>
    <row r="445" spans="1:24" ht="24.95" customHeight="1">
      <c r="A445" s="2"/>
      <c r="B445" s="22"/>
      <c r="C445" s="19" t="s">
        <v>20</v>
      </c>
      <c r="D445" s="1"/>
      <c r="E445" s="21"/>
      <c r="F445" s="21"/>
      <c r="G445" s="21"/>
      <c r="H445" s="21"/>
      <c r="I445" s="21"/>
      <c r="J445" s="1"/>
      <c r="K445" s="187"/>
      <c r="L445" s="18"/>
      <c r="M445" s="1"/>
      <c r="N445" s="22"/>
      <c r="O445" s="19" t="s">
        <v>20</v>
      </c>
      <c r="P445" s="1"/>
      <c r="Q445" s="21"/>
      <c r="R445" s="21"/>
      <c r="S445" s="21"/>
      <c r="T445" s="21"/>
      <c r="U445" s="21"/>
      <c r="V445" s="1"/>
      <c r="W445" s="187"/>
      <c r="X445" s="18"/>
    </row>
    <row r="446" spans="1:24" ht="24.95" customHeight="1">
      <c r="A446" s="2"/>
      <c r="B446" s="22"/>
      <c r="C446" s="178">
        <f>$AE$56</f>
        <v>3</v>
      </c>
      <c r="D446" s="1"/>
      <c r="E446" s="21"/>
      <c r="F446" s="21"/>
      <c r="G446" s="21"/>
      <c r="H446" s="21"/>
      <c r="I446" s="21"/>
      <c r="J446" s="1"/>
      <c r="K446" s="188"/>
      <c r="L446" s="18"/>
      <c r="M446" s="1"/>
      <c r="N446" s="22"/>
      <c r="O446" s="178">
        <f>$AE$57</f>
        <v>4</v>
      </c>
      <c r="P446" s="1"/>
      <c r="Q446" s="21"/>
      <c r="R446" s="21"/>
      <c r="S446" s="21"/>
      <c r="T446" s="21"/>
      <c r="U446" s="21"/>
      <c r="V446" s="1"/>
      <c r="W446" s="188"/>
      <c r="X446" s="18"/>
    </row>
    <row r="447" spans="1:24" ht="24.95" customHeight="1">
      <c r="A447" s="2"/>
      <c r="B447" s="22"/>
      <c r="C447" s="179"/>
      <c r="D447" s="1"/>
      <c r="E447" s="21"/>
      <c r="F447" s="21"/>
      <c r="G447" s="21"/>
      <c r="H447" s="21"/>
      <c r="I447" s="21"/>
      <c r="J447" s="1"/>
      <c r="K447" s="1"/>
      <c r="L447" s="18"/>
      <c r="M447" s="1"/>
      <c r="N447" s="22"/>
      <c r="O447" s="179"/>
      <c r="P447" s="1"/>
      <c r="Q447" s="21"/>
      <c r="R447" s="21"/>
      <c r="S447" s="21"/>
      <c r="T447" s="21"/>
      <c r="U447" s="21"/>
      <c r="V447" s="1"/>
      <c r="W447" s="1"/>
      <c r="X447" s="18"/>
    </row>
    <row r="448" spans="1:24" ht="24.95" customHeight="1">
      <c r="A448" s="2"/>
      <c r="B448" s="23"/>
      <c r="C448" s="24"/>
      <c r="D448" s="24"/>
      <c r="E448" s="24"/>
      <c r="F448" s="24"/>
      <c r="G448" s="24"/>
      <c r="H448" s="24"/>
      <c r="I448" s="24"/>
      <c r="J448" s="24"/>
      <c r="K448" s="24"/>
      <c r="L448" s="25"/>
      <c r="M448" s="1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5"/>
    </row>
    <row r="449" spans="1:24" ht="24.95" customHeight="1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24.95" customHeight="1">
      <c r="A450" s="2"/>
      <c r="B450" s="9"/>
      <c r="C450" s="10" t="s">
        <v>16</v>
      </c>
      <c r="D450" s="11"/>
      <c r="E450" s="11"/>
      <c r="F450" s="11"/>
      <c r="G450" s="11"/>
      <c r="H450" s="11"/>
      <c r="I450" s="11"/>
      <c r="J450" s="11"/>
      <c r="K450" s="12" t="s">
        <v>17</v>
      </c>
      <c r="L450" s="13"/>
      <c r="M450" s="1"/>
      <c r="N450" s="9"/>
      <c r="O450" s="10" t="s">
        <v>16</v>
      </c>
      <c r="P450" s="11"/>
      <c r="Q450" s="11"/>
      <c r="R450" s="11"/>
      <c r="S450" s="11"/>
      <c r="T450" s="11"/>
      <c r="U450" s="11"/>
      <c r="V450" s="11"/>
      <c r="W450" s="12" t="s">
        <v>17</v>
      </c>
      <c r="X450" s="13"/>
    </row>
    <row r="451" spans="1:24" s="36" customFormat="1" ht="24.95" customHeight="1">
      <c r="A451" s="30"/>
      <c r="B451" s="31"/>
      <c r="C451" s="14" t="str">
        <f>$AA$58</f>
        <v>F.P.F.M. - 42ª Taça São Paulo Individual 2026</v>
      </c>
      <c r="D451" s="32"/>
      <c r="E451" s="32"/>
      <c r="F451" s="32"/>
      <c r="G451" s="32"/>
      <c r="H451" s="32"/>
      <c r="I451" s="32"/>
      <c r="J451" s="32"/>
      <c r="K451" s="29" t="str">
        <f>$AB$58</f>
        <v>Master - 1ª Divisão</v>
      </c>
      <c r="L451" s="33"/>
      <c r="M451" s="34"/>
      <c r="N451" s="35"/>
      <c r="O451" s="14" t="str">
        <f>$AA$59</f>
        <v>F.P.F.M. - 42ª Taça São Paulo Individual 2026</v>
      </c>
      <c r="P451" s="32"/>
      <c r="Q451" s="32"/>
      <c r="R451" s="32"/>
      <c r="S451" s="32"/>
      <c r="T451" s="32"/>
      <c r="U451" s="32"/>
      <c r="V451" s="32"/>
      <c r="W451" s="29" t="str">
        <f>$AB$59</f>
        <v>Master - 1ª Divisão</v>
      </c>
      <c r="X451" s="33"/>
    </row>
    <row r="452" spans="1:24" ht="24.95" customHeight="1">
      <c r="A452" s="2"/>
      <c r="B452" s="15"/>
      <c r="C452" s="16"/>
      <c r="D452" s="16"/>
      <c r="E452" s="17"/>
      <c r="F452" s="17"/>
      <c r="G452" s="17"/>
      <c r="H452" s="17"/>
      <c r="I452" s="17"/>
      <c r="J452" s="1"/>
      <c r="K452" s="1"/>
      <c r="L452" s="18"/>
      <c r="M452" s="1"/>
      <c r="N452" s="15"/>
      <c r="O452" s="16"/>
      <c r="P452" s="16"/>
      <c r="Q452" s="17"/>
      <c r="R452" s="17"/>
      <c r="S452" s="17"/>
      <c r="T452" s="17"/>
      <c r="U452" s="17"/>
      <c r="V452" s="1"/>
      <c r="W452" s="1"/>
      <c r="X452" s="18"/>
    </row>
    <row r="453" spans="1:24" ht="24.95" customHeight="1">
      <c r="A453" s="2">
        <v>1</v>
      </c>
      <c r="B453" s="15"/>
      <c r="C453" s="19" t="s">
        <v>23</v>
      </c>
      <c r="D453" s="16"/>
      <c r="E453" s="180" t="str">
        <f>$AF$58</f>
        <v xml:space="preserve"> SAMMARTINO-SEP </v>
      </c>
      <c r="F453" s="181"/>
      <c r="G453" s="181"/>
      <c r="H453" s="181"/>
      <c r="I453" s="182"/>
      <c r="J453" s="1"/>
      <c r="K453" s="1"/>
      <c r="L453" s="18"/>
      <c r="M453" s="1"/>
      <c r="N453" s="15"/>
      <c r="O453" s="19" t="s">
        <v>23</v>
      </c>
      <c r="P453" s="16"/>
      <c r="Q453" s="180" t="str">
        <f>$AF$59</f>
        <v xml:space="preserve"> DEMA-SEP </v>
      </c>
      <c r="R453" s="181"/>
      <c r="S453" s="181"/>
      <c r="T453" s="181"/>
      <c r="U453" s="182"/>
      <c r="V453" s="1"/>
      <c r="W453" s="1"/>
      <c r="X453" s="18"/>
    </row>
    <row r="454" spans="1:24" ht="24.95" customHeight="1">
      <c r="A454" s="2">
        <v>1</v>
      </c>
      <c r="B454" s="15"/>
      <c r="C454" s="178">
        <f>$AC$58</f>
        <v>1</v>
      </c>
      <c r="D454" s="20"/>
      <c r="E454" s="183"/>
      <c r="F454" s="184"/>
      <c r="G454" s="184"/>
      <c r="H454" s="184"/>
      <c r="I454" s="185"/>
      <c r="J454" s="1"/>
      <c r="K454" s="186"/>
      <c r="L454" s="18"/>
      <c r="M454" s="1"/>
      <c r="N454" s="15"/>
      <c r="O454" s="178">
        <f>$AC$59</f>
        <v>1</v>
      </c>
      <c r="P454" s="20"/>
      <c r="Q454" s="183"/>
      <c r="R454" s="184"/>
      <c r="S454" s="184"/>
      <c r="T454" s="184"/>
      <c r="U454" s="185"/>
      <c r="V454" s="1"/>
      <c r="W454" s="186"/>
      <c r="X454" s="18"/>
    </row>
    <row r="455" spans="1:24" ht="24.95" customHeight="1">
      <c r="A455" s="2"/>
      <c r="B455" s="15"/>
      <c r="C455" s="179"/>
      <c r="D455" s="20"/>
      <c r="E455" s="21"/>
      <c r="F455" s="21"/>
      <c r="G455" s="21"/>
      <c r="H455" s="21"/>
      <c r="I455" s="21"/>
      <c r="J455" s="1"/>
      <c r="K455" s="187"/>
      <c r="L455" s="18"/>
      <c r="M455" s="1"/>
      <c r="N455" s="15"/>
      <c r="O455" s="179"/>
      <c r="P455" s="20"/>
      <c r="Q455" s="21"/>
      <c r="R455" s="21"/>
      <c r="S455" s="21"/>
      <c r="T455" s="21"/>
      <c r="U455" s="21"/>
      <c r="V455" s="1"/>
      <c r="W455" s="187"/>
      <c r="X455" s="18"/>
    </row>
    <row r="456" spans="1:24" ht="24.95" customHeight="1">
      <c r="A456" s="2"/>
      <c r="B456" s="15"/>
      <c r="C456" s="1"/>
      <c r="D456" s="20"/>
      <c r="E456" s="21"/>
      <c r="F456" s="21"/>
      <c r="G456" s="21"/>
      <c r="H456" s="21"/>
      <c r="I456" s="21"/>
      <c r="J456" s="1"/>
      <c r="K456" s="188"/>
      <c r="L456" s="18"/>
      <c r="M456" s="1"/>
      <c r="N456" s="15"/>
      <c r="O456" s="1"/>
      <c r="P456" s="20"/>
      <c r="Q456" s="21"/>
      <c r="R456" s="21"/>
      <c r="S456" s="21"/>
      <c r="T456" s="21"/>
      <c r="U456" s="21"/>
      <c r="V456" s="1"/>
      <c r="W456" s="188"/>
      <c r="X456" s="18"/>
    </row>
    <row r="457" spans="1:24" ht="24.95" customHeight="1">
      <c r="A457" s="2"/>
      <c r="B457" s="15"/>
      <c r="C457" s="19" t="s">
        <v>24</v>
      </c>
      <c r="D457" s="20"/>
      <c r="E457" s="21"/>
      <c r="F457" s="21"/>
      <c r="G457" s="21"/>
      <c r="H457" s="21"/>
      <c r="I457" s="21"/>
      <c r="J457" s="1"/>
      <c r="K457" s="1"/>
      <c r="L457" s="18"/>
      <c r="M457" s="1"/>
      <c r="N457" s="15"/>
      <c r="O457" s="19" t="s">
        <v>24</v>
      </c>
      <c r="P457" s="20"/>
      <c r="Q457" s="21"/>
      <c r="R457" s="21"/>
      <c r="S457" s="21"/>
      <c r="T457" s="21"/>
      <c r="U457" s="21"/>
      <c r="V457" s="1"/>
      <c r="W457" s="1"/>
      <c r="X457" s="18"/>
    </row>
    <row r="458" spans="1:24" ht="24.95" customHeight="1">
      <c r="A458" s="2"/>
      <c r="B458" s="22"/>
      <c r="C458" s="178">
        <f>$AD$58</f>
        <v>10</v>
      </c>
      <c r="D458" s="1"/>
      <c r="E458" s="1"/>
      <c r="F458" s="1"/>
      <c r="G458" s="1"/>
      <c r="H458" s="1"/>
      <c r="I458" s="1"/>
      <c r="J458" s="1"/>
      <c r="K458" s="1"/>
      <c r="L458" s="18"/>
      <c r="M458" s="1"/>
      <c r="N458" s="22"/>
      <c r="O458" s="178">
        <f>$AD$59</f>
        <v>10</v>
      </c>
      <c r="P458" s="1"/>
      <c r="Q458" s="1"/>
      <c r="R458" s="1"/>
      <c r="S458" s="1"/>
      <c r="T458" s="1"/>
      <c r="U458" s="1"/>
      <c r="V458" s="1"/>
      <c r="W458" s="1"/>
      <c r="X458" s="18"/>
    </row>
    <row r="459" spans="1:24" ht="24.95" customHeight="1">
      <c r="A459" s="2">
        <v>1</v>
      </c>
      <c r="B459" s="22"/>
      <c r="C459" s="179"/>
      <c r="D459" s="1"/>
      <c r="E459" s="180" t="str">
        <f>$AG$58</f>
        <v xml:space="preserve"> WAGNER LUIZ-SCCP </v>
      </c>
      <c r="F459" s="181"/>
      <c r="G459" s="181"/>
      <c r="H459" s="181"/>
      <c r="I459" s="182"/>
      <c r="J459" s="1"/>
      <c r="K459" s="1"/>
      <c r="L459" s="18"/>
      <c r="M459" s="1"/>
      <c r="N459" s="22"/>
      <c r="O459" s="179"/>
      <c r="P459" s="1"/>
      <c r="Q459" s="180" t="str">
        <f>$AG$59</f>
        <v xml:space="preserve"> BASILIO-CEP </v>
      </c>
      <c r="R459" s="181"/>
      <c r="S459" s="181"/>
      <c r="T459" s="181"/>
      <c r="U459" s="182"/>
      <c r="V459" s="1"/>
      <c r="W459" s="1"/>
      <c r="X459" s="18"/>
    </row>
    <row r="460" spans="1:24" ht="24.95" customHeight="1">
      <c r="A460" s="2">
        <v>1</v>
      </c>
      <c r="B460" s="22"/>
      <c r="C460" s="1"/>
      <c r="D460" s="1"/>
      <c r="E460" s="183"/>
      <c r="F460" s="184"/>
      <c r="G460" s="184"/>
      <c r="H460" s="184"/>
      <c r="I460" s="185"/>
      <c r="J460" s="1"/>
      <c r="K460" s="186"/>
      <c r="L460" s="18"/>
      <c r="M460" s="1"/>
      <c r="N460" s="22"/>
      <c r="O460" s="1"/>
      <c r="P460" s="1"/>
      <c r="Q460" s="183"/>
      <c r="R460" s="184"/>
      <c r="S460" s="184"/>
      <c r="T460" s="184"/>
      <c r="U460" s="185"/>
      <c r="V460" s="1"/>
      <c r="W460" s="186"/>
      <c r="X460" s="18"/>
    </row>
    <row r="461" spans="1:24" ht="24.95" customHeight="1">
      <c r="A461" s="2"/>
      <c r="B461" s="22"/>
      <c r="C461" s="19" t="s">
        <v>20</v>
      </c>
      <c r="D461" s="1"/>
      <c r="E461" s="21"/>
      <c r="F461" s="21"/>
      <c r="G461" s="21"/>
      <c r="H461" s="21"/>
      <c r="I461" s="21"/>
      <c r="J461" s="1"/>
      <c r="K461" s="187"/>
      <c r="L461" s="18"/>
      <c r="M461" s="1"/>
      <c r="N461" s="22"/>
      <c r="O461" s="19" t="s">
        <v>20</v>
      </c>
      <c r="P461" s="1"/>
      <c r="Q461" s="21"/>
      <c r="R461" s="21"/>
      <c r="S461" s="21"/>
      <c r="T461" s="21"/>
      <c r="U461" s="21"/>
      <c r="V461" s="1"/>
      <c r="W461" s="187"/>
      <c r="X461" s="18"/>
    </row>
    <row r="462" spans="1:24" ht="24.95" customHeight="1">
      <c r="A462" s="2"/>
      <c r="B462" s="22"/>
      <c r="C462" s="178">
        <f>$AE$58</f>
        <v>5</v>
      </c>
      <c r="D462" s="1"/>
      <c r="E462" s="21"/>
      <c r="F462" s="21"/>
      <c r="G462" s="21"/>
      <c r="H462" s="21"/>
      <c r="I462" s="21"/>
      <c r="J462" s="1"/>
      <c r="K462" s="188"/>
      <c r="L462" s="18"/>
      <c r="M462" s="1"/>
      <c r="N462" s="22"/>
      <c r="O462" s="178">
        <f>$AE$59</f>
        <v>6</v>
      </c>
      <c r="P462" s="1"/>
      <c r="Q462" s="21"/>
      <c r="R462" s="21"/>
      <c r="S462" s="21"/>
      <c r="T462" s="21"/>
      <c r="U462" s="21"/>
      <c r="V462" s="1"/>
      <c r="W462" s="188"/>
      <c r="X462" s="18"/>
    </row>
    <row r="463" spans="1:24" ht="24.95" customHeight="1">
      <c r="A463" s="2"/>
      <c r="B463" s="22"/>
      <c r="C463" s="179"/>
      <c r="D463" s="1"/>
      <c r="E463" s="21"/>
      <c r="F463" s="21"/>
      <c r="G463" s="21"/>
      <c r="H463" s="21"/>
      <c r="I463" s="21"/>
      <c r="J463" s="1"/>
      <c r="K463" s="1"/>
      <c r="L463" s="18"/>
      <c r="M463" s="1"/>
      <c r="N463" s="22"/>
      <c r="O463" s="179"/>
      <c r="P463" s="1"/>
      <c r="Q463" s="21"/>
      <c r="R463" s="21"/>
      <c r="S463" s="21"/>
      <c r="T463" s="21"/>
      <c r="U463" s="21"/>
      <c r="V463" s="1"/>
      <c r="W463" s="1"/>
      <c r="X463" s="18"/>
    </row>
    <row r="464" spans="1:24" ht="24.95" customHeight="1">
      <c r="A464" s="2"/>
      <c r="B464" s="23"/>
      <c r="C464" s="24"/>
      <c r="D464" s="24"/>
      <c r="E464" s="24"/>
      <c r="F464" s="24"/>
      <c r="G464" s="24"/>
      <c r="H464" s="24"/>
      <c r="I464" s="24"/>
      <c r="J464" s="24"/>
      <c r="K464" s="24"/>
      <c r="L464" s="25"/>
      <c r="M464" s="1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5"/>
    </row>
    <row r="465" spans="1:24" ht="24.95" customHeight="1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24.95" customHeight="1">
      <c r="A466" s="2"/>
      <c r="B466" s="9"/>
      <c r="C466" s="10" t="s">
        <v>16</v>
      </c>
      <c r="D466" s="11"/>
      <c r="E466" s="11"/>
      <c r="F466" s="11"/>
      <c r="G466" s="11"/>
      <c r="H466" s="11"/>
      <c r="I466" s="11"/>
      <c r="J466" s="11"/>
      <c r="K466" s="12" t="s">
        <v>17</v>
      </c>
      <c r="L466" s="13"/>
      <c r="M466" s="1"/>
      <c r="N466" s="9"/>
      <c r="O466" s="10" t="s">
        <v>16</v>
      </c>
      <c r="P466" s="11"/>
      <c r="Q466" s="11"/>
      <c r="R466" s="11"/>
      <c r="S466" s="11"/>
      <c r="T466" s="11"/>
      <c r="U466" s="11"/>
      <c r="V466" s="11"/>
      <c r="W466" s="12" t="s">
        <v>17</v>
      </c>
      <c r="X466" s="13"/>
    </row>
    <row r="467" spans="1:24" s="36" customFormat="1" ht="24.95" customHeight="1">
      <c r="A467" s="30"/>
      <c r="B467" s="31"/>
      <c r="C467" s="14" t="str">
        <f>$AA$60</f>
        <v>F.P.F.M. - 42ª Taça São Paulo Individual 2026</v>
      </c>
      <c r="D467" s="32"/>
      <c r="E467" s="32"/>
      <c r="F467" s="32"/>
      <c r="G467" s="32"/>
      <c r="H467" s="32"/>
      <c r="I467" s="32"/>
      <c r="J467" s="32"/>
      <c r="K467" s="29" t="str">
        <f>$AB$60</f>
        <v>Master - 1ª Divisão</v>
      </c>
      <c r="L467" s="33"/>
      <c r="M467" s="34"/>
      <c r="N467" s="35"/>
      <c r="O467" s="14" t="str">
        <f>$AA$61</f>
        <v>F.P.F.M. - 42ª Taça São Paulo Individual 2026</v>
      </c>
      <c r="P467" s="32"/>
      <c r="Q467" s="32"/>
      <c r="R467" s="32"/>
      <c r="S467" s="32"/>
      <c r="T467" s="32"/>
      <c r="U467" s="32"/>
      <c r="V467" s="32"/>
      <c r="W467" s="29" t="str">
        <f>$AB$61</f>
        <v>Master - 1ª Divisão</v>
      </c>
      <c r="X467" s="33"/>
    </row>
    <row r="468" spans="1:24" ht="24.95" customHeight="1">
      <c r="A468" s="2"/>
      <c r="B468" s="15"/>
      <c r="C468" s="16"/>
      <c r="D468" s="16"/>
      <c r="E468" s="17"/>
      <c r="F468" s="17"/>
      <c r="G468" s="17"/>
      <c r="H468" s="17"/>
      <c r="I468" s="17"/>
      <c r="J468" s="1"/>
      <c r="K468" s="1"/>
      <c r="L468" s="18"/>
      <c r="M468" s="1"/>
      <c r="N468" s="15"/>
      <c r="O468" s="16"/>
      <c r="P468" s="16"/>
      <c r="Q468" s="17"/>
      <c r="R468" s="17"/>
      <c r="S468" s="17"/>
      <c r="T468" s="17"/>
      <c r="U468" s="17"/>
      <c r="V468" s="1"/>
      <c r="W468" s="1"/>
      <c r="X468" s="18"/>
    </row>
    <row r="469" spans="1:24" ht="24.95" customHeight="1">
      <c r="A469" s="2">
        <v>1</v>
      </c>
      <c r="B469" s="15"/>
      <c r="C469" s="19" t="s">
        <v>23</v>
      </c>
      <c r="D469" s="16"/>
      <c r="E469" s="180" t="str">
        <f>$AF$60</f>
        <v xml:space="preserve"> ERISMAR-SAVMZ </v>
      </c>
      <c r="F469" s="181"/>
      <c r="G469" s="181"/>
      <c r="H469" s="181"/>
      <c r="I469" s="182"/>
      <c r="J469" s="1"/>
      <c r="K469" s="1"/>
      <c r="L469" s="18"/>
      <c r="M469" s="1"/>
      <c r="N469" s="15"/>
      <c r="O469" s="19" t="s">
        <v>23</v>
      </c>
      <c r="P469" s="16"/>
      <c r="Q469" s="180" t="str">
        <f>$AF$61</f>
        <v xml:space="preserve"> BRAGHETTO-SAVMZ </v>
      </c>
      <c r="R469" s="181"/>
      <c r="S469" s="181"/>
      <c r="T469" s="181"/>
      <c r="U469" s="182"/>
      <c r="V469" s="1"/>
      <c r="W469" s="1"/>
      <c r="X469" s="18"/>
    </row>
    <row r="470" spans="1:24" ht="24.95" customHeight="1">
      <c r="A470" s="2">
        <v>1</v>
      </c>
      <c r="B470" s="15"/>
      <c r="C470" s="178">
        <f>$AC$60</f>
        <v>1</v>
      </c>
      <c r="D470" s="20"/>
      <c r="E470" s="183"/>
      <c r="F470" s="184"/>
      <c r="G470" s="184"/>
      <c r="H470" s="184"/>
      <c r="I470" s="185"/>
      <c r="J470" s="1"/>
      <c r="K470" s="186"/>
      <c r="L470" s="18"/>
      <c r="M470" s="1"/>
      <c r="N470" s="15"/>
      <c r="O470" s="178">
        <f>$AC$61</f>
        <v>1</v>
      </c>
      <c r="P470" s="20"/>
      <c r="Q470" s="183"/>
      <c r="R470" s="184"/>
      <c r="S470" s="184"/>
      <c r="T470" s="184"/>
      <c r="U470" s="185"/>
      <c r="V470" s="1"/>
      <c r="W470" s="186"/>
      <c r="X470" s="18"/>
    </row>
    <row r="471" spans="1:24" ht="24.95" customHeight="1">
      <c r="A471" s="2"/>
      <c r="B471" s="15"/>
      <c r="C471" s="179"/>
      <c r="D471" s="20"/>
      <c r="E471" s="21"/>
      <c r="F471" s="21"/>
      <c r="G471" s="21"/>
      <c r="H471" s="21"/>
      <c r="I471" s="21"/>
      <c r="J471" s="1"/>
      <c r="K471" s="187"/>
      <c r="L471" s="18"/>
      <c r="M471" s="1"/>
      <c r="N471" s="15"/>
      <c r="O471" s="179"/>
      <c r="P471" s="20"/>
      <c r="Q471" s="21"/>
      <c r="R471" s="21"/>
      <c r="S471" s="21"/>
      <c r="T471" s="21"/>
      <c r="U471" s="21"/>
      <c r="V471" s="1"/>
      <c r="W471" s="187"/>
      <c r="X471" s="18"/>
    </row>
    <row r="472" spans="1:24" ht="24.95" customHeight="1">
      <c r="A472" s="2"/>
      <c r="B472" s="15"/>
      <c r="C472" s="1"/>
      <c r="D472" s="20"/>
      <c r="E472" s="21"/>
      <c r="F472" s="21"/>
      <c r="G472" s="21"/>
      <c r="H472" s="21"/>
      <c r="I472" s="21"/>
      <c r="J472" s="1"/>
      <c r="K472" s="188"/>
      <c r="L472" s="18"/>
      <c r="M472" s="1"/>
      <c r="N472" s="15"/>
      <c r="O472" s="1"/>
      <c r="P472" s="20"/>
      <c r="Q472" s="21"/>
      <c r="R472" s="21"/>
      <c r="S472" s="21"/>
      <c r="T472" s="21"/>
      <c r="U472" s="21"/>
      <c r="V472" s="1"/>
      <c r="W472" s="188"/>
      <c r="X472" s="18"/>
    </row>
    <row r="473" spans="1:24" ht="24.95" customHeight="1">
      <c r="A473" s="2"/>
      <c r="B473" s="15"/>
      <c r="C473" s="19" t="s">
        <v>24</v>
      </c>
      <c r="D473" s="20"/>
      <c r="E473" s="21"/>
      <c r="F473" s="21"/>
      <c r="G473" s="21"/>
      <c r="H473" s="21"/>
      <c r="I473" s="21"/>
      <c r="J473" s="1"/>
      <c r="K473" s="1"/>
      <c r="L473" s="18"/>
      <c r="M473" s="1"/>
      <c r="N473" s="15"/>
      <c r="O473" s="19" t="s">
        <v>24</v>
      </c>
      <c r="P473" s="20"/>
      <c r="Q473" s="21"/>
      <c r="R473" s="21"/>
      <c r="S473" s="21"/>
      <c r="T473" s="21"/>
      <c r="U473" s="21"/>
      <c r="V473" s="1"/>
      <c r="W473" s="1"/>
      <c r="X473" s="18"/>
    </row>
    <row r="474" spans="1:24" ht="24.95" customHeight="1">
      <c r="A474" s="2"/>
      <c r="B474" s="22"/>
      <c r="C474" s="178">
        <f>$AD$60</f>
        <v>10</v>
      </c>
      <c r="D474" s="1"/>
      <c r="E474" s="1"/>
      <c r="F474" s="1"/>
      <c r="G474" s="1"/>
      <c r="H474" s="1"/>
      <c r="I474" s="1"/>
      <c r="J474" s="1"/>
      <c r="K474" s="1"/>
      <c r="L474" s="18"/>
      <c r="M474" s="1"/>
      <c r="N474" s="22"/>
      <c r="O474" s="178">
        <f>$AD$61</f>
        <v>10</v>
      </c>
      <c r="P474" s="1"/>
      <c r="Q474" s="1"/>
      <c r="R474" s="1"/>
      <c r="S474" s="1"/>
      <c r="T474" s="1"/>
      <c r="U474" s="1"/>
      <c r="V474" s="1"/>
      <c r="W474" s="1"/>
      <c r="X474" s="18"/>
    </row>
    <row r="475" spans="1:24" ht="24.95" customHeight="1">
      <c r="A475" s="2">
        <v>1</v>
      </c>
      <c r="B475" s="22"/>
      <c r="C475" s="179"/>
      <c r="D475" s="1"/>
      <c r="E475" s="180" t="str">
        <f>$AG$60</f>
        <v xml:space="preserve"> CASTILHO FILHO-CEPE </v>
      </c>
      <c r="F475" s="181"/>
      <c r="G475" s="181"/>
      <c r="H475" s="181"/>
      <c r="I475" s="182"/>
      <c r="J475" s="1"/>
      <c r="K475" s="1"/>
      <c r="L475" s="18"/>
      <c r="M475" s="1"/>
      <c r="N475" s="22"/>
      <c r="O475" s="179"/>
      <c r="P475" s="1"/>
      <c r="Q475" s="180" t="str">
        <f>$AG$61</f>
        <v xml:space="preserve"> MARCELINHO-SCCP </v>
      </c>
      <c r="R475" s="181"/>
      <c r="S475" s="181"/>
      <c r="T475" s="181"/>
      <c r="U475" s="182"/>
      <c r="V475" s="1"/>
      <c r="W475" s="1"/>
      <c r="X475" s="18"/>
    </row>
    <row r="476" spans="1:24" ht="24.95" customHeight="1">
      <c r="A476" s="2">
        <v>1</v>
      </c>
      <c r="B476" s="22"/>
      <c r="C476" s="1"/>
      <c r="D476" s="1"/>
      <c r="E476" s="183"/>
      <c r="F476" s="184"/>
      <c r="G476" s="184"/>
      <c r="H476" s="184"/>
      <c r="I476" s="185"/>
      <c r="J476" s="1"/>
      <c r="K476" s="186"/>
      <c r="L476" s="18"/>
      <c r="M476" s="1"/>
      <c r="N476" s="22"/>
      <c r="O476" s="1"/>
      <c r="P476" s="1"/>
      <c r="Q476" s="183"/>
      <c r="R476" s="184"/>
      <c r="S476" s="184"/>
      <c r="T476" s="184"/>
      <c r="U476" s="185"/>
      <c r="V476" s="1"/>
      <c r="W476" s="186"/>
      <c r="X476" s="18"/>
    </row>
    <row r="477" spans="1:24" ht="24.95" customHeight="1">
      <c r="A477" s="2"/>
      <c r="B477" s="22"/>
      <c r="C477" s="19" t="s">
        <v>20</v>
      </c>
      <c r="D477" s="1"/>
      <c r="E477" s="21"/>
      <c r="F477" s="21"/>
      <c r="G477" s="21"/>
      <c r="H477" s="21"/>
      <c r="I477" s="21"/>
      <c r="J477" s="1"/>
      <c r="K477" s="187"/>
      <c r="L477" s="18"/>
      <c r="M477" s="1"/>
      <c r="N477" s="22"/>
      <c r="O477" s="19" t="s">
        <v>20</v>
      </c>
      <c r="P477" s="1"/>
      <c r="Q477" s="21"/>
      <c r="R477" s="21"/>
      <c r="S477" s="21"/>
      <c r="T477" s="21"/>
      <c r="U477" s="21"/>
      <c r="V477" s="1"/>
      <c r="W477" s="187"/>
      <c r="X477" s="18"/>
    </row>
    <row r="478" spans="1:24" ht="24.95" customHeight="1">
      <c r="A478" s="2"/>
      <c r="B478" s="22"/>
      <c r="C478" s="178">
        <f>$AE$60</f>
        <v>1</v>
      </c>
      <c r="D478" s="1"/>
      <c r="E478" s="21"/>
      <c r="F478" s="21"/>
      <c r="G478" s="21"/>
      <c r="H478" s="21"/>
      <c r="I478" s="21"/>
      <c r="J478" s="1"/>
      <c r="K478" s="188"/>
      <c r="L478" s="18"/>
      <c r="M478" s="1"/>
      <c r="N478" s="22"/>
      <c r="O478" s="178">
        <f>$AE$61</f>
        <v>2</v>
      </c>
      <c r="P478" s="1"/>
      <c r="Q478" s="21"/>
      <c r="R478" s="21"/>
      <c r="S478" s="21"/>
      <c r="T478" s="21"/>
      <c r="U478" s="21"/>
      <c r="V478" s="1"/>
      <c r="W478" s="188"/>
      <c r="X478" s="18"/>
    </row>
    <row r="479" spans="1:24" ht="24.95" customHeight="1">
      <c r="A479" s="2"/>
      <c r="B479" s="22"/>
      <c r="C479" s="179"/>
      <c r="D479" s="1"/>
      <c r="E479" s="21"/>
      <c r="F479" s="21"/>
      <c r="G479" s="21"/>
      <c r="H479" s="21"/>
      <c r="I479" s="21"/>
      <c r="J479" s="1"/>
      <c r="K479" s="1"/>
      <c r="L479" s="18"/>
      <c r="M479" s="1"/>
      <c r="N479" s="22"/>
      <c r="O479" s="179"/>
      <c r="P479" s="1"/>
      <c r="Q479" s="21"/>
      <c r="R479" s="21"/>
      <c r="S479" s="21"/>
      <c r="T479" s="21"/>
      <c r="U479" s="21"/>
      <c r="V479" s="1"/>
      <c r="W479" s="1"/>
      <c r="X479" s="18"/>
    </row>
    <row r="480" spans="1:24" ht="24.95" customHeight="1">
      <c r="A480" s="2"/>
      <c r="B480" s="23"/>
      <c r="C480" s="24"/>
      <c r="D480" s="24"/>
      <c r="E480" s="24"/>
      <c r="F480" s="24"/>
      <c r="G480" s="24"/>
      <c r="H480" s="24"/>
      <c r="I480" s="24"/>
      <c r="J480" s="24"/>
      <c r="K480" s="24"/>
      <c r="L480" s="25"/>
      <c r="M480" s="1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5"/>
    </row>
    <row r="481" spans="1:24" ht="24.95" customHeight="1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24.95" customHeight="1">
      <c r="A482" s="2"/>
      <c r="B482" s="9"/>
      <c r="C482" s="10" t="s">
        <v>16</v>
      </c>
      <c r="D482" s="11"/>
      <c r="E482" s="11"/>
      <c r="F482" s="11"/>
      <c r="G482" s="11"/>
      <c r="H482" s="11"/>
      <c r="I482" s="11"/>
      <c r="J482" s="11"/>
      <c r="K482" s="12" t="s">
        <v>17</v>
      </c>
      <c r="L482" s="13"/>
      <c r="M482" s="1"/>
      <c r="N482" s="9"/>
      <c r="O482" s="10" t="s">
        <v>16</v>
      </c>
      <c r="P482" s="11"/>
      <c r="Q482" s="11"/>
      <c r="R482" s="11"/>
      <c r="S482" s="11"/>
      <c r="T482" s="11"/>
      <c r="U482" s="11"/>
      <c r="V482" s="11"/>
      <c r="W482" s="12" t="s">
        <v>17</v>
      </c>
      <c r="X482" s="13"/>
    </row>
    <row r="483" spans="1:24" s="36" customFormat="1" ht="24.95" customHeight="1">
      <c r="A483" s="30"/>
      <c r="B483" s="31"/>
      <c r="C483" s="14" t="str">
        <f>$AA$62</f>
        <v>F.P.F.M. - 42ª Taça São Paulo Individual 2026</v>
      </c>
      <c r="D483" s="32"/>
      <c r="E483" s="32"/>
      <c r="F483" s="32"/>
      <c r="G483" s="32"/>
      <c r="H483" s="32"/>
      <c r="I483" s="32"/>
      <c r="J483" s="32"/>
      <c r="K483" s="29" t="str">
        <f>$AB$62</f>
        <v>Master - 1ª Divisão</v>
      </c>
      <c r="L483" s="33"/>
      <c r="M483" s="34"/>
      <c r="N483" s="35"/>
      <c r="O483" s="14" t="str">
        <f>$AA$63</f>
        <v>F.P.F.M. - 42ª Taça São Paulo Individual 2026</v>
      </c>
      <c r="P483" s="32"/>
      <c r="Q483" s="32"/>
      <c r="R483" s="32"/>
      <c r="S483" s="32"/>
      <c r="T483" s="32"/>
      <c r="U483" s="32"/>
      <c r="V483" s="32"/>
      <c r="W483" s="29" t="str">
        <f>$AB$63</f>
        <v>Master - 1ª Divisão</v>
      </c>
      <c r="X483" s="33"/>
    </row>
    <row r="484" spans="1:24" ht="24.95" customHeight="1">
      <c r="A484" s="2"/>
      <c r="B484" s="15"/>
      <c r="C484" s="16"/>
      <c r="D484" s="16"/>
      <c r="E484" s="17"/>
      <c r="F484" s="17"/>
      <c r="G484" s="17"/>
      <c r="H484" s="17"/>
      <c r="I484" s="17"/>
      <c r="J484" s="1"/>
      <c r="K484" s="1"/>
      <c r="L484" s="18"/>
      <c r="M484" s="1"/>
      <c r="N484" s="15"/>
      <c r="O484" s="16"/>
      <c r="P484" s="16"/>
      <c r="Q484" s="17"/>
      <c r="R484" s="17"/>
      <c r="S484" s="17"/>
      <c r="T484" s="17"/>
      <c r="U484" s="17"/>
      <c r="V484" s="1"/>
      <c r="W484" s="1"/>
      <c r="X484" s="18"/>
    </row>
    <row r="485" spans="1:24" ht="24.95" customHeight="1">
      <c r="A485" s="2">
        <v>1</v>
      </c>
      <c r="B485" s="15"/>
      <c r="C485" s="19" t="s">
        <v>23</v>
      </c>
      <c r="D485" s="16"/>
      <c r="E485" s="180" t="str">
        <f>$AF$62</f>
        <v xml:space="preserve"> BRYANT-SAVMZ </v>
      </c>
      <c r="F485" s="181"/>
      <c r="G485" s="181"/>
      <c r="H485" s="181"/>
      <c r="I485" s="182"/>
      <c r="J485" s="1"/>
      <c r="K485" s="1"/>
      <c r="L485" s="18"/>
      <c r="M485" s="1"/>
      <c r="N485" s="15"/>
      <c r="O485" s="19" t="s">
        <v>23</v>
      </c>
      <c r="P485" s="16"/>
      <c r="Q485" s="180" t="str">
        <f>$AF$63</f>
        <v xml:space="preserve"> EDU BOLA-SEP </v>
      </c>
      <c r="R485" s="181"/>
      <c r="S485" s="181"/>
      <c r="T485" s="181"/>
      <c r="U485" s="182"/>
      <c r="V485" s="1"/>
      <c r="W485" s="1"/>
      <c r="X485" s="18"/>
    </row>
    <row r="486" spans="1:24" ht="24.95" customHeight="1">
      <c r="A486" s="2">
        <v>1</v>
      </c>
      <c r="B486" s="15"/>
      <c r="C486" s="178">
        <f>$AC$62</f>
        <v>1</v>
      </c>
      <c r="D486" s="20"/>
      <c r="E486" s="183"/>
      <c r="F486" s="184"/>
      <c r="G486" s="184"/>
      <c r="H486" s="184"/>
      <c r="I486" s="185"/>
      <c r="J486" s="1"/>
      <c r="K486" s="186"/>
      <c r="L486" s="18"/>
      <c r="M486" s="1"/>
      <c r="N486" s="15"/>
      <c r="O486" s="178">
        <f>$AC$63</f>
        <v>1</v>
      </c>
      <c r="P486" s="20"/>
      <c r="Q486" s="183"/>
      <c r="R486" s="184"/>
      <c r="S486" s="184"/>
      <c r="T486" s="184"/>
      <c r="U486" s="185"/>
      <c r="V486" s="1"/>
      <c r="W486" s="186"/>
      <c r="X486" s="18"/>
    </row>
    <row r="487" spans="1:24" ht="24.95" customHeight="1">
      <c r="A487" s="2"/>
      <c r="B487" s="15"/>
      <c r="C487" s="179"/>
      <c r="D487" s="20"/>
      <c r="E487" s="21"/>
      <c r="F487" s="21"/>
      <c r="G487" s="21"/>
      <c r="H487" s="21"/>
      <c r="I487" s="21"/>
      <c r="J487" s="1"/>
      <c r="K487" s="187"/>
      <c r="L487" s="18"/>
      <c r="M487" s="1"/>
      <c r="N487" s="15"/>
      <c r="O487" s="179"/>
      <c r="P487" s="20"/>
      <c r="Q487" s="21"/>
      <c r="R487" s="21"/>
      <c r="S487" s="21"/>
      <c r="T487" s="21"/>
      <c r="U487" s="21"/>
      <c r="V487" s="1"/>
      <c r="W487" s="187"/>
      <c r="X487" s="18"/>
    </row>
    <row r="488" spans="1:24" ht="24.95" customHeight="1">
      <c r="A488" s="2"/>
      <c r="B488" s="15"/>
      <c r="C488" s="1"/>
      <c r="D488" s="20"/>
      <c r="E488" s="21"/>
      <c r="F488" s="21"/>
      <c r="G488" s="21"/>
      <c r="H488" s="21"/>
      <c r="I488" s="21"/>
      <c r="J488" s="1"/>
      <c r="K488" s="188"/>
      <c r="L488" s="18"/>
      <c r="M488" s="1"/>
      <c r="N488" s="15"/>
      <c r="O488" s="1"/>
      <c r="P488" s="20"/>
      <c r="Q488" s="21"/>
      <c r="R488" s="21"/>
      <c r="S488" s="21"/>
      <c r="T488" s="21"/>
      <c r="U488" s="21"/>
      <c r="V488" s="1"/>
      <c r="W488" s="188"/>
      <c r="X488" s="18"/>
    </row>
    <row r="489" spans="1:24" ht="24.95" customHeight="1">
      <c r="A489" s="2"/>
      <c r="B489" s="15"/>
      <c r="C489" s="19" t="s">
        <v>24</v>
      </c>
      <c r="D489" s="20"/>
      <c r="E489" s="21"/>
      <c r="F489" s="21"/>
      <c r="G489" s="21"/>
      <c r="H489" s="21"/>
      <c r="I489" s="21"/>
      <c r="J489" s="1"/>
      <c r="K489" s="1"/>
      <c r="L489" s="18"/>
      <c r="M489" s="1"/>
      <c r="N489" s="15"/>
      <c r="O489" s="19" t="s">
        <v>24</v>
      </c>
      <c r="P489" s="20"/>
      <c r="Q489" s="21"/>
      <c r="R489" s="21"/>
      <c r="S489" s="21"/>
      <c r="T489" s="21"/>
      <c r="U489" s="21"/>
      <c r="V489" s="1"/>
      <c r="W489" s="1"/>
      <c r="X489" s="18"/>
    </row>
    <row r="490" spans="1:24" ht="24.95" customHeight="1">
      <c r="A490" s="2"/>
      <c r="B490" s="22"/>
      <c r="C490" s="178">
        <f>$AD$62</f>
        <v>11</v>
      </c>
      <c r="D490" s="1"/>
      <c r="E490" s="1"/>
      <c r="F490" s="1"/>
      <c r="G490" s="1"/>
      <c r="H490" s="1"/>
      <c r="I490" s="1"/>
      <c r="J490" s="1"/>
      <c r="K490" s="1"/>
      <c r="L490" s="18"/>
      <c r="M490" s="1"/>
      <c r="N490" s="22"/>
      <c r="O490" s="178">
        <f>$AD$63</f>
        <v>11</v>
      </c>
      <c r="P490" s="1"/>
      <c r="Q490" s="1"/>
      <c r="R490" s="1"/>
      <c r="S490" s="1"/>
      <c r="T490" s="1"/>
      <c r="U490" s="1"/>
      <c r="V490" s="1"/>
      <c r="W490" s="1"/>
      <c r="X490" s="18"/>
    </row>
    <row r="491" spans="1:24" ht="24.95" customHeight="1">
      <c r="A491" s="2">
        <v>1</v>
      </c>
      <c r="B491" s="22"/>
      <c r="C491" s="179"/>
      <c r="D491" s="1"/>
      <c r="E491" s="180" t="str">
        <f>$AG$62</f>
        <v xml:space="preserve"> MARCELINHO-SCCP </v>
      </c>
      <c r="F491" s="181"/>
      <c r="G491" s="181"/>
      <c r="H491" s="181"/>
      <c r="I491" s="182"/>
      <c r="J491" s="1"/>
      <c r="K491" s="1"/>
      <c r="L491" s="18"/>
      <c r="M491" s="1"/>
      <c r="N491" s="22"/>
      <c r="O491" s="179"/>
      <c r="P491" s="1"/>
      <c r="Q491" s="180" t="str">
        <f>$AG$63</f>
        <v xml:space="preserve"> BERGAMINI-CFC </v>
      </c>
      <c r="R491" s="181"/>
      <c r="S491" s="181"/>
      <c r="T491" s="181"/>
      <c r="U491" s="182"/>
      <c r="V491" s="1"/>
      <c r="W491" s="1"/>
      <c r="X491" s="18"/>
    </row>
    <row r="492" spans="1:24" ht="24.95" customHeight="1">
      <c r="A492" s="2">
        <v>1</v>
      </c>
      <c r="B492" s="22"/>
      <c r="C492" s="1"/>
      <c r="D492" s="1"/>
      <c r="E492" s="183"/>
      <c r="F492" s="184"/>
      <c r="G492" s="184"/>
      <c r="H492" s="184"/>
      <c r="I492" s="185"/>
      <c r="J492" s="1"/>
      <c r="K492" s="186"/>
      <c r="L492" s="18"/>
      <c r="M492" s="1"/>
      <c r="N492" s="22"/>
      <c r="O492" s="1"/>
      <c r="P492" s="1"/>
      <c r="Q492" s="183"/>
      <c r="R492" s="184"/>
      <c r="S492" s="184"/>
      <c r="T492" s="184"/>
      <c r="U492" s="185"/>
      <c r="V492" s="1"/>
      <c r="W492" s="186"/>
      <c r="X492" s="18"/>
    </row>
    <row r="493" spans="1:24" ht="24.95" customHeight="1">
      <c r="A493" s="2"/>
      <c r="B493" s="22"/>
      <c r="C493" s="19" t="s">
        <v>20</v>
      </c>
      <c r="D493" s="1"/>
      <c r="E493" s="21"/>
      <c r="F493" s="21"/>
      <c r="G493" s="21"/>
      <c r="H493" s="21"/>
      <c r="I493" s="21"/>
      <c r="J493" s="1"/>
      <c r="K493" s="187"/>
      <c r="L493" s="18"/>
      <c r="M493" s="1"/>
      <c r="N493" s="22"/>
      <c r="O493" s="19" t="s">
        <v>20</v>
      </c>
      <c r="P493" s="1"/>
      <c r="Q493" s="21"/>
      <c r="R493" s="21"/>
      <c r="S493" s="21"/>
      <c r="T493" s="21"/>
      <c r="U493" s="21"/>
      <c r="V493" s="1"/>
      <c r="W493" s="187"/>
      <c r="X493" s="18"/>
    </row>
    <row r="494" spans="1:24" ht="24.95" customHeight="1">
      <c r="A494" s="2"/>
      <c r="B494" s="22"/>
      <c r="C494" s="178">
        <f>$AE$62</f>
        <v>1</v>
      </c>
      <c r="D494" s="1"/>
      <c r="E494" s="21"/>
      <c r="F494" s="21"/>
      <c r="G494" s="21"/>
      <c r="H494" s="21"/>
      <c r="I494" s="21"/>
      <c r="J494" s="1"/>
      <c r="K494" s="188"/>
      <c r="L494" s="18"/>
      <c r="M494" s="1"/>
      <c r="N494" s="22"/>
      <c r="O494" s="178">
        <f>$AE$63</f>
        <v>2</v>
      </c>
      <c r="P494" s="1"/>
      <c r="Q494" s="21"/>
      <c r="R494" s="21"/>
      <c r="S494" s="21"/>
      <c r="T494" s="21"/>
      <c r="U494" s="21"/>
      <c r="V494" s="1"/>
      <c r="W494" s="188"/>
      <c r="X494" s="18"/>
    </row>
    <row r="495" spans="1:24" ht="24.95" customHeight="1">
      <c r="A495" s="2"/>
      <c r="B495" s="22"/>
      <c r="C495" s="179"/>
      <c r="D495" s="1"/>
      <c r="E495" s="21"/>
      <c r="F495" s="21"/>
      <c r="G495" s="21"/>
      <c r="H495" s="21"/>
      <c r="I495" s="21"/>
      <c r="J495" s="1"/>
      <c r="K495" s="1"/>
      <c r="L495" s="18"/>
      <c r="M495" s="1"/>
      <c r="N495" s="22"/>
      <c r="O495" s="179"/>
      <c r="P495" s="1"/>
      <c r="Q495" s="21"/>
      <c r="R495" s="21"/>
      <c r="S495" s="21"/>
      <c r="T495" s="21"/>
      <c r="U495" s="21"/>
      <c r="V495" s="1"/>
      <c r="W495" s="1"/>
      <c r="X495" s="18"/>
    </row>
    <row r="496" spans="1:24" ht="24.95" customHeight="1">
      <c r="A496" s="2"/>
      <c r="B496" s="23"/>
      <c r="C496" s="24"/>
      <c r="D496" s="24"/>
      <c r="E496" s="24"/>
      <c r="F496" s="24"/>
      <c r="G496" s="24"/>
      <c r="H496" s="24"/>
      <c r="I496" s="24"/>
      <c r="J496" s="24"/>
      <c r="K496" s="24"/>
      <c r="L496" s="25"/>
      <c r="M496" s="1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5"/>
    </row>
    <row r="497" spans="1:24" ht="24.95" customHeight="1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24.95" customHeight="1">
      <c r="A498" s="2"/>
      <c r="B498" s="9"/>
      <c r="C498" s="10" t="s">
        <v>16</v>
      </c>
      <c r="D498" s="11"/>
      <c r="E498" s="11"/>
      <c r="F498" s="11"/>
      <c r="G498" s="11"/>
      <c r="H498" s="11"/>
      <c r="I498" s="11"/>
      <c r="J498" s="11"/>
      <c r="K498" s="12" t="s">
        <v>17</v>
      </c>
      <c r="L498" s="13"/>
      <c r="M498" s="1"/>
      <c r="N498" s="9"/>
      <c r="O498" s="10" t="s">
        <v>16</v>
      </c>
      <c r="P498" s="11"/>
      <c r="Q498" s="11"/>
      <c r="R498" s="11"/>
      <c r="S498" s="11"/>
      <c r="T498" s="11"/>
      <c r="U498" s="11"/>
      <c r="V498" s="11"/>
      <c r="W498" s="12" t="s">
        <v>17</v>
      </c>
      <c r="X498" s="13"/>
    </row>
    <row r="499" spans="1:24" s="36" customFormat="1" ht="24.95" customHeight="1">
      <c r="A499" s="30"/>
      <c r="B499" s="31"/>
      <c r="C499" s="14" t="str">
        <f>$AA$64</f>
        <v>F.P.F.M. - 42ª Taça São Paulo Individual 2026</v>
      </c>
      <c r="D499" s="32"/>
      <c r="E499" s="32"/>
      <c r="F499" s="32"/>
      <c r="G499" s="32"/>
      <c r="H499" s="32"/>
      <c r="I499" s="32"/>
      <c r="J499" s="32"/>
      <c r="K499" s="29" t="str">
        <f>$AB$64</f>
        <v>Master - 1ª Divisão</v>
      </c>
      <c r="L499" s="33"/>
      <c r="M499" s="34"/>
      <c r="N499" s="35"/>
      <c r="O499" s="14" t="str">
        <f>$AA$65</f>
        <v>F.P.F.M. - 42ª Taça São Paulo Individual 2026</v>
      </c>
      <c r="P499" s="32"/>
      <c r="Q499" s="32"/>
      <c r="R499" s="32"/>
      <c r="S499" s="32"/>
      <c r="T499" s="32"/>
      <c r="U499" s="32"/>
      <c r="V499" s="32"/>
      <c r="W499" s="29" t="str">
        <f>$AB$65</f>
        <v>Master - 1ª Divisão</v>
      </c>
      <c r="X499" s="33"/>
    </row>
    <row r="500" spans="1:24" ht="24.95" customHeight="1">
      <c r="A500" s="2"/>
      <c r="B500" s="15"/>
      <c r="C500" s="16"/>
      <c r="D500" s="16"/>
      <c r="E500" s="17"/>
      <c r="F500" s="17"/>
      <c r="G500" s="17"/>
      <c r="H500" s="17"/>
      <c r="I500" s="17"/>
      <c r="J500" s="1"/>
      <c r="K500" s="1"/>
      <c r="L500" s="18"/>
      <c r="M500" s="1"/>
      <c r="N500" s="15"/>
      <c r="O500" s="16"/>
      <c r="P500" s="16"/>
      <c r="Q500" s="17"/>
      <c r="R500" s="17"/>
      <c r="S500" s="17"/>
      <c r="T500" s="17"/>
      <c r="U500" s="17"/>
      <c r="V500" s="1"/>
      <c r="W500" s="1"/>
      <c r="X500" s="18"/>
    </row>
    <row r="501" spans="1:24" ht="24.95" customHeight="1">
      <c r="A501" s="2">
        <v>1</v>
      </c>
      <c r="B501" s="15"/>
      <c r="C501" s="19" t="s">
        <v>23</v>
      </c>
      <c r="D501" s="16"/>
      <c r="E501" s="180" t="str">
        <f>$AF$64</f>
        <v xml:space="preserve"> SAMMARTINO-SEP </v>
      </c>
      <c r="F501" s="181"/>
      <c r="G501" s="181"/>
      <c r="H501" s="181"/>
      <c r="I501" s="182"/>
      <c r="J501" s="1"/>
      <c r="K501" s="1"/>
      <c r="L501" s="18"/>
      <c r="M501" s="1"/>
      <c r="N501" s="15"/>
      <c r="O501" s="19" t="s">
        <v>23</v>
      </c>
      <c r="P501" s="16"/>
      <c r="Q501" s="180" t="str">
        <f>$AF$65</f>
        <v xml:space="preserve"> DEMA-SEP </v>
      </c>
      <c r="R501" s="181"/>
      <c r="S501" s="181"/>
      <c r="T501" s="181"/>
      <c r="U501" s="182"/>
      <c r="V501" s="1"/>
      <c r="W501" s="1"/>
      <c r="X501" s="18"/>
    </row>
    <row r="502" spans="1:24" ht="24.95" customHeight="1">
      <c r="A502" s="2">
        <v>1</v>
      </c>
      <c r="B502" s="15"/>
      <c r="C502" s="178">
        <f>$AC$64</f>
        <v>1</v>
      </c>
      <c r="D502" s="20"/>
      <c r="E502" s="183"/>
      <c r="F502" s="184"/>
      <c r="G502" s="184"/>
      <c r="H502" s="184"/>
      <c r="I502" s="185"/>
      <c r="J502" s="1"/>
      <c r="K502" s="186"/>
      <c r="L502" s="18"/>
      <c r="M502" s="1"/>
      <c r="N502" s="15"/>
      <c r="O502" s="178">
        <f>$AC$65</f>
        <v>1</v>
      </c>
      <c r="P502" s="20"/>
      <c r="Q502" s="183"/>
      <c r="R502" s="184"/>
      <c r="S502" s="184"/>
      <c r="T502" s="184"/>
      <c r="U502" s="185"/>
      <c r="V502" s="1"/>
      <c r="W502" s="186"/>
      <c r="X502" s="18"/>
    </row>
    <row r="503" spans="1:24" ht="24.95" customHeight="1">
      <c r="A503" s="2"/>
      <c r="B503" s="15"/>
      <c r="C503" s="179"/>
      <c r="D503" s="20"/>
      <c r="E503" s="21"/>
      <c r="F503" s="21"/>
      <c r="G503" s="21"/>
      <c r="H503" s="21"/>
      <c r="I503" s="21"/>
      <c r="J503" s="1"/>
      <c r="K503" s="187"/>
      <c r="L503" s="18"/>
      <c r="M503" s="1"/>
      <c r="N503" s="15"/>
      <c r="O503" s="179"/>
      <c r="P503" s="20"/>
      <c r="Q503" s="21"/>
      <c r="R503" s="21"/>
      <c r="S503" s="21"/>
      <c r="T503" s="21"/>
      <c r="U503" s="21"/>
      <c r="V503" s="1"/>
      <c r="W503" s="187"/>
      <c r="X503" s="18"/>
    </row>
    <row r="504" spans="1:24" ht="24.95" customHeight="1">
      <c r="A504" s="2"/>
      <c r="B504" s="15"/>
      <c r="C504" s="1"/>
      <c r="D504" s="20"/>
      <c r="E504" s="21"/>
      <c r="F504" s="21"/>
      <c r="G504" s="21"/>
      <c r="H504" s="21"/>
      <c r="I504" s="21"/>
      <c r="J504" s="1"/>
      <c r="K504" s="188"/>
      <c r="L504" s="18"/>
      <c r="M504" s="1"/>
      <c r="N504" s="15"/>
      <c r="O504" s="1"/>
      <c r="P504" s="20"/>
      <c r="Q504" s="21"/>
      <c r="R504" s="21"/>
      <c r="S504" s="21"/>
      <c r="T504" s="21"/>
      <c r="U504" s="21"/>
      <c r="V504" s="1"/>
      <c r="W504" s="188"/>
      <c r="X504" s="18"/>
    </row>
    <row r="505" spans="1:24" ht="24.95" customHeight="1">
      <c r="A505" s="2"/>
      <c r="B505" s="15"/>
      <c r="C505" s="19" t="s">
        <v>24</v>
      </c>
      <c r="D505" s="20"/>
      <c r="E505" s="21"/>
      <c r="F505" s="21"/>
      <c r="G505" s="21"/>
      <c r="H505" s="21"/>
      <c r="I505" s="21"/>
      <c r="J505" s="1"/>
      <c r="K505" s="1"/>
      <c r="L505" s="18"/>
      <c r="M505" s="1"/>
      <c r="N505" s="15"/>
      <c r="O505" s="19" t="s">
        <v>24</v>
      </c>
      <c r="P505" s="20"/>
      <c r="Q505" s="21"/>
      <c r="R505" s="21"/>
      <c r="S505" s="21"/>
      <c r="T505" s="21"/>
      <c r="U505" s="21"/>
      <c r="V505" s="1"/>
      <c r="W505" s="1"/>
      <c r="X505" s="18"/>
    </row>
    <row r="506" spans="1:24" ht="24.95" customHeight="1">
      <c r="A506" s="2"/>
      <c r="B506" s="22"/>
      <c r="C506" s="178">
        <f>$AD$64</f>
        <v>11</v>
      </c>
      <c r="D506" s="1"/>
      <c r="E506" s="1"/>
      <c r="F506" s="1"/>
      <c r="G506" s="1"/>
      <c r="H506" s="1"/>
      <c r="I506" s="1"/>
      <c r="J506" s="1"/>
      <c r="K506" s="1"/>
      <c r="L506" s="18"/>
      <c r="M506" s="1"/>
      <c r="N506" s="22"/>
      <c r="O506" s="178">
        <f>$AD$65</f>
        <v>11</v>
      </c>
      <c r="P506" s="1"/>
      <c r="Q506" s="1"/>
      <c r="R506" s="1"/>
      <c r="S506" s="1"/>
      <c r="T506" s="1"/>
      <c r="U506" s="1"/>
      <c r="V506" s="1"/>
      <c r="W506" s="1"/>
      <c r="X506" s="18"/>
    </row>
    <row r="507" spans="1:24" ht="24.95" customHeight="1">
      <c r="A507" s="2">
        <v>1</v>
      </c>
      <c r="B507" s="22"/>
      <c r="C507" s="179"/>
      <c r="D507" s="1"/>
      <c r="E507" s="180" t="str">
        <f>$AG$64</f>
        <v xml:space="preserve"> CHARLEAUX-SFC </v>
      </c>
      <c r="F507" s="181"/>
      <c r="G507" s="181"/>
      <c r="H507" s="181"/>
      <c r="I507" s="182"/>
      <c r="J507" s="1"/>
      <c r="K507" s="1"/>
      <c r="L507" s="18"/>
      <c r="M507" s="1"/>
      <c r="N507" s="22"/>
      <c r="O507" s="179"/>
      <c r="P507" s="1"/>
      <c r="Q507" s="180" t="str">
        <f>$AG$65</f>
        <v xml:space="preserve"> WAGNER LUIZ-SCCP </v>
      </c>
      <c r="R507" s="181"/>
      <c r="S507" s="181"/>
      <c r="T507" s="181"/>
      <c r="U507" s="182"/>
      <c r="V507" s="1"/>
      <c r="W507" s="1"/>
      <c r="X507" s="18"/>
    </row>
    <row r="508" spans="1:24" ht="24.95" customHeight="1">
      <c r="A508" s="2">
        <v>1</v>
      </c>
      <c r="B508" s="22"/>
      <c r="C508" s="1"/>
      <c r="D508" s="1"/>
      <c r="E508" s="183"/>
      <c r="F508" s="184"/>
      <c r="G508" s="184"/>
      <c r="H508" s="184"/>
      <c r="I508" s="185"/>
      <c r="J508" s="1"/>
      <c r="K508" s="186"/>
      <c r="L508" s="18"/>
      <c r="M508" s="1"/>
      <c r="N508" s="22"/>
      <c r="O508" s="1"/>
      <c r="P508" s="1"/>
      <c r="Q508" s="183"/>
      <c r="R508" s="184"/>
      <c r="S508" s="184"/>
      <c r="T508" s="184"/>
      <c r="U508" s="185"/>
      <c r="V508" s="1"/>
      <c r="W508" s="186"/>
      <c r="X508" s="18"/>
    </row>
    <row r="509" spans="1:24" ht="24.95" customHeight="1">
      <c r="A509" s="2"/>
      <c r="B509" s="22"/>
      <c r="C509" s="19" t="s">
        <v>20</v>
      </c>
      <c r="D509" s="1"/>
      <c r="E509" s="21"/>
      <c r="F509" s="21"/>
      <c r="G509" s="21"/>
      <c r="H509" s="21"/>
      <c r="I509" s="21"/>
      <c r="J509" s="1"/>
      <c r="K509" s="187"/>
      <c r="L509" s="18"/>
      <c r="M509" s="1"/>
      <c r="N509" s="22"/>
      <c r="O509" s="19" t="s">
        <v>20</v>
      </c>
      <c r="P509" s="1"/>
      <c r="Q509" s="21"/>
      <c r="R509" s="21"/>
      <c r="S509" s="21"/>
      <c r="T509" s="21"/>
      <c r="U509" s="21"/>
      <c r="V509" s="1"/>
      <c r="W509" s="187"/>
      <c r="X509" s="18"/>
    </row>
    <row r="510" spans="1:24" ht="24.95" customHeight="1">
      <c r="A510" s="2"/>
      <c r="B510" s="22"/>
      <c r="C510" s="178">
        <f>$AE$64</f>
        <v>3</v>
      </c>
      <c r="D510" s="1"/>
      <c r="E510" s="21"/>
      <c r="F510" s="21"/>
      <c r="G510" s="21"/>
      <c r="H510" s="21"/>
      <c r="I510" s="21"/>
      <c r="J510" s="1"/>
      <c r="K510" s="188"/>
      <c r="L510" s="18"/>
      <c r="M510" s="1"/>
      <c r="N510" s="22"/>
      <c r="O510" s="178">
        <f>$AE$65</f>
        <v>4</v>
      </c>
      <c r="P510" s="1"/>
      <c r="Q510" s="21"/>
      <c r="R510" s="21"/>
      <c r="S510" s="21"/>
      <c r="T510" s="21"/>
      <c r="U510" s="21"/>
      <c r="V510" s="1"/>
      <c r="W510" s="188"/>
      <c r="X510" s="18"/>
    </row>
    <row r="511" spans="1:24" ht="24.95" customHeight="1">
      <c r="A511" s="2"/>
      <c r="B511" s="22"/>
      <c r="C511" s="179"/>
      <c r="D511" s="1"/>
      <c r="E511" s="21"/>
      <c r="F511" s="21"/>
      <c r="G511" s="21"/>
      <c r="H511" s="21"/>
      <c r="I511" s="21"/>
      <c r="J511" s="1"/>
      <c r="K511" s="1"/>
      <c r="L511" s="18"/>
      <c r="M511" s="1"/>
      <c r="N511" s="22"/>
      <c r="O511" s="179"/>
      <c r="P511" s="1"/>
      <c r="Q511" s="21"/>
      <c r="R511" s="21"/>
      <c r="S511" s="21"/>
      <c r="T511" s="21"/>
      <c r="U511" s="21"/>
      <c r="V511" s="1"/>
      <c r="W511" s="1"/>
      <c r="X511" s="18"/>
    </row>
    <row r="512" spans="1:24" ht="24.95" customHeight="1">
      <c r="A512" s="2"/>
      <c r="B512" s="23"/>
      <c r="C512" s="24"/>
      <c r="D512" s="24"/>
      <c r="E512" s="24"/>
      <c r="F512" s="24"/>
      <c r="G512" s="24"/>
      <c r="H512" s="24"/>
      <c r="I512" s="24"/>
      <c r="J512" s="24"/>
      <c r="K512" s="24"/>
      <c r="L512" s="25"/>
      <c r="M512" s="1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5"/>
    </row>
    <row r="513" spans="1:24" ht="24.95" customHeight="1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24.95" customHeight="1">
      <c r="A514" s="2"/>
      <c r="B514" s="9"/>
      <c r="C514" s="10" t="s">
        <v>16</v>
      </c>
      <c r="D514" s="11"/>
      <c r="E514" s="11"/>
      <c r="F514" s="11"/>
      <c r="G514" s="11"/>
      <c r="H514" s="11"/>
      <c r="I514" s="11"/>
      <c r="J514" s="11"/>
      <c r="K514" s="12" t="s">
        <v>17</v>
      </c>
      <c r="L514" s="13"/>
      <c r="M514" s="1"/>
      <c r="N514" s="9"/>
      <c r="O514" s="10" t="s">
        <v>16</v>
      </c>
      <c r="P514" s="11"/>
      <c r="Q514" s="11"/>
      <c r="R514" s="11"/>
      <c r="S514" s="11"/>
      <c r="T514" s="11"/>
      <c r="U514" s="11"/>
      <c r="V514" s="11"/>
      <c r="W514" s="12" t="s">
        <v>17</v>
      </c>
      <c r="X514" s="13"/>
    </row>
    <row r="515" spans="1:24" s="36" customFormat="1" ht="24.95" customHeight="1">
      <c r="A515" s="30"/>
      <c r="B515" s="31"/>
      <c r="C515" s="14" t="str">
        <f>$AA$66</f>
        <v>F.P.F.M. - 42ª Taça São Paulo Individual 2026</v>
      </c>
      <c r="D515" s="32"/>
      <c r="E515" s="32"/>
      <c r="F515" s="32"/>
      <c r="G515" s="32"/>
      <c r="H515" s="32"/>
      <c r="I515" s="32"/>
      <c r="J515" s="32"/>
      <c r="K515" s="29" t="str">
        <f>$AB$66</f>
        <v>Master - 1ª Divisão</v>
      </c>
      <c r="L515" s="33"/>
      <c r="M515" s="34"/>
      <c r="N515" s="35"/>
      <c r="O515" s="14" t="str">
        <f>$AA$67</f>
        <v>F.P.F.M. - 42ª Taça São Paulo Individual 2026</v>
      </c>
      <c r="P515" s="32"/>
      <c r="Q515" s="32"/>
      <c r="R515" s="32"/>
      <c r="S515" s="32"/>
      <c r="T515" s="32"/>
      <c r="U515" s="32"/>
      <c r="V515" s="32"/>
      <c r="W515" s="29" t="str">
        <f>$AB$67</f>
        <v>Master - 1ª Divisão</v>
      </c>
      <c r="X515" s="33"/>
    </row>
    <row r="516" spans="1:24" ht="24.95" customHeight="1">
      <c r="A516" s="2"/>
      <c r="B516" s="15"/>
      <c r="C516" s="16"/>
      <c r="D516" s="16"/>
      <c r="E516" s="17"/>
      <c r="F516" s="17"/>
      <c r="G516" s="17"/>
      <c r="H516" s="17"/>
      <c r="I516" s="17"/>
      <c r="J516" s="1"/>
      <c r="K516" s="1"/>
      <c r="L516" s="18"/>
      <c r="M516" s="1"/>
      <c r="N516" s="15"/>
      <c r="O516" s="16"/>
      <c r="P516" s="16"/>
      <c r="Q516" s="17"/>
      <c r="R516" s="17"/>
      <c r="S516" s="17"/>
      <c r="T516" s="17"/>
      <c r="U516" s="17"/>
      <c r="V516" s="1"/>
      <c r="W516" s="1"/>
      <c r="X516" s="18"/>
    </row>
    <row r="517" spans="1:24" ht="24.95" customHeight="1">
      <c r="A517" s="2">
        <v>1</v>
      </c>
      <c r="B517" s="15"/>
      <c r="C517" s="19" t="s">
        <v>23</v>
      </c>
      <c r="D517" s="16"/>
      <c r="E517" s="180" t="str">
        <f>$AF$66</f>
        <v xml:space="preserve"> ERISMAR-SAVMZ </v>
      </c>
      <c r="F517" s="181"/>
      <c r="G517" s="181"/>
      <c r="H517" s="181"/>
      <c r="I517" s="182"/>
      <c r="J517" s="1"/>
      <c r="K517" s="1"/>
      <c r="L517" s="18"/>
      <c r="M517" s="1"/>
      <c r="N517" s="15"/>
      <c r="O517" s="19" t="s">
        <v>23</v>
      </c>
      <c r="P517" s="16"/>
      <c r="Q517" s="180" t="str">
        <f>$AF$67</f>
        <v xml:space="preserve"> BRAGHETTO-SAVMZ </v>
      </c>
      <c r="R517" s="181"/>
      <c r="S517" s="181"/>
      <c r="T517" s="181"/>
      <c r="U517" s="182"/>
      <c r="V517" s="1"/>
      <c r="W517" s="1"/>
      <c r="X517" s="18"/>
    </row>
    <row r="518" spans="1:24" ht="24.95" customHeight="1">
      <c r="A518" s="2">
        <v>1</v>
      </c>
      <c r="B518" s="15"/>
      <c r="C518" s="178">
        <f>$AC$66</f>
        <v>1</v>
      </c>
      <c r="D518" s="20"/>
      <c r="E518" s="183"/>
      <c r="F518" s="184"/>
      <c r="G518" s="184"/>
      <c r="H518" s="184"/>
      <c r="I518" s="185"/>
      <c r="J518" s="1"/>
      <c r="K518" s="186"/>
      <c r="L518" s="18"/>
      <c r="M518" s="1"/>
      <c r="N518" s="15"/>
      <c r="O518" s="178">
        <f>$AC$67</f>
        <v>1</v>
      </c>
      <c r="P518" s="20"/>
      <c r="Q518" s="183"/>
      <c r="R518" s="184"/>
      <c r="S518" s="184"/>
      <c r="T518" s="184"/>
      <c r="U518" s="185"/>
      <c r="V518" s="1"/>
      <c r="W518" s="186"/>
      <c r="X518" s="18"/>
    </row>
    <row r="519" spans="1:24" ht="24.95" customHeight="1">
      <c r="A519" s="2"/>
      <c r="B519" s="15"/>
      <c r="C519" s="179"/>
      <c r="D519" s="20"/>
      <c r="E519" s="21"/>
      <c r="F519" s="21"/>
      <c r="G519" s="21"/>
      <c r="H519" s="21"/>
      <c r="I519" s="21"/>
      <c r="J519" s="1"/>
      <c r="K519" s="187"/>
      <c r="L519" s="18"/>
      <c r="M519" s="1"/>
      <c r="N519" s="15"/>
      <c r="O519" s="179"/>
      <c r="P519" s="20"/>
      <c r="Q519" s="21"/>
      <c r="R519" s="21"/>
      <c r="S519" s="21"/>
      <c r="T519" s="21"/>
      <c r="U519" s="21"/>
      <c r="V519" s="1"/>
      <c r="W519" s="187"/>
      <c r="X519" s="18"/>
    </row>
    <row r="520" spans="1:24" ht="24.95" customHeight="1">
      <c r="A520" s="2"/>
      <c r="B520" s="15"/>
      <c r="C520" s="1"/>
      <c r="D520" s="20"/>
      <c r="E520" s="21"/>
      <c r="F520" s="21"/>
      <c r="G520" s="21"/>
      <c r="H520" s="21"/>
      <c r="I520" s="21"/>
      <c r="J520" s="1"/>
      <c r="K520" s="188"/>
      <c r="L520" s="18"/>
      <c r="M520" s="1"/>
      <c r="N520" s="15"/>
      <c r="O520" s="1"/>
      <c r="P520" s="20"/>
      <c r="Q520" s="21"/>
      <c r="R520" s="21"/>
      <c r="S520" s="21"/>
      <c r="T520" s="21"/>
      <c r="U520" s="21"/>
      <c r="V520" s="1"/>
      <c r="W520" s="188"/>
      <c r="X520" s="18"/>
    </row>
    <row r="521" spans="1:24" ht="24.95" customHeight="1">
      <c r="A521" s="2"/>
      <c r="B521" s="15"/>
      <c r="C521" s="19" t="s">
        <v>24</v>
      </c>
      <c r="D521" s="20"/>
      <c r="E521" s="21"/>
      <c r="F521" s="21"/>
      <c r="G521" s="21"/>
      <c r="H521" s="21"/>
      <c r="I521" s="21"/>
      <c r="J521" s="1"/>
      <c r="K521" s="1"/>
      <c r="L521" s="18"/>
      <c r="M521" s="1"/>
      <c r="N521" s="15"/>
      <c r="O521" s="19" t="s">
        <v>24</v>
      </c>
      <c r="P521" s="20"/>
      <c r="Q521" s="21"/>
      <c r="R521" s="21"/>
      <c r="S521" s="21"/>
      <c r="T521" s="21"/>
      <c r="U521" s="21"/>
      <c r="V521" s="1"/>
      <c r="W521" s="1"/>
      <c r="X521" s="18"/>
    </row>
    <row r="522" spans="1:24" ht="24.95" customHeight="1">
      <c r="A522" s="2"/>
      <c r="B522" s="22"/>
      <c r="C522" s="178">
        <f>$AD$66</f>
        <v>11</v>
      </c>
      <c r="D522" s="1"/>
      <c r="E522" s="1"/>
      <c r="F522" s="1"/>
      <c r="G522" s="1"/>
      <c r="H522" s="1"/>
      <c r="I522" s="1"/>
      <c r="J522" s="1"/>
      <c r="K522" s="1"/>
      <c r="L522" s="18"/>
      <c r="M522" s="1"/>
      <c r="N522" s="22"/>
      <c r="O522" s="178">
        <f>$AD$67</f>
        <v>11</v>
      </c>
      <c r="P522" s="1"/>
      <c r="Q522" s="1"/>
      <c r="R522" s="1"/>
      <c r="S522" s="1"/>
      <c r="T522" s="1"/>
      <c r="U522" s="1"/>
      <c r="V522" s="1"/>
      <c r="W522" s="1"/>
      <c r="X522" s="18"/>
    </row>
    <row r="523" spans="1:24" ht="24.95" customHeight="1">
      <c r="A523" s="2">
        <v>1</v>
      </c>
      <c r="B523" s="22"/>
      <c r="C523" s="179"/>
      <c r="D523" s="1"/>
      <c r="E523" s="180" t="str">
        <f>$AG$66</f>
        <v xml:space="preserve"> BASILIO-CEP </v>
      </c>
      <c r="F523" s="181"/>
      <c r="G523" s="181"/>
      <c r="H523" s="181"/>
      <c r="I523" s="182"/>
      <c r="J523" s="1"/>
      <c r="K523" s="1"/>
      <c r="L523" s="18"/>
      <c r="M523" s="1"/>
      <c r="N523" s="22"/>
      <c r="O523" s="179"/>
      <c r="P523" s="1"/>
      <c r="Q523" s="180" t="str">
        <f>$AG$67</f>
        <v xml:space="preserve"> CASTILHO FILHO-CEPE </v>
      </c>
      <c r="R523" s="181"/>
      <c r="S523" s="181"/>
      <c r="T523" s="181"/>
      <c r="U523" s="182"/>
      <c r="V523" s="1"/>
      <c r="W523" s="1"/>
      <c r="X523" s="18"/>
    </row>
    <row r="524" spans="1:24" ht="24.95" customHeight="1">
      <c r="A524" s="2">
        <v>1</v>
      </c>
      <c r="B524" s="22"/>
      <c r="C524" s="1"/>
      <c r="D524" s="1"/>
      <c r="E524" s="183"/>
      <c r="F524" s="184"/>
      <c r="G524" s="184"/>
      <c r="H524" s="184"/>
      <c r="I524" s="185"/>
      <c r="J524" s="1"/>
      <c r="K524" s="186"/>
      <c r="L524" s="18"/>
      <c r="M524" s="1"/>
      <c r="N524" s="22"/>
      <c r="O524" s="1"/>
      <c r="P524" s="1"/>
      <c r="Q524" s="183"/>
      <c r="R524" s="184"/>
      <c r="S524" s="184"/>
      <c r="T524" s="184"/>
      <c r="U524" s="185"/>
      <c r="V524" s="1"/>
      <c r="W524" s="186"/>
      <c r="X524" s="18"/>
    </row>
    <row r="525" spans="1:24" ht="24.95" customHeight="1">
      <c r="A525" s="2"/>
      <c r="B525" s="22"/>
      <c r="C525" s="19" t="s">
        <v>20</v>
      </c>
      <c r="D525" s="1"/>
      <c r="E525" s="21"/>
      <c r="F525" s="21"/>
      <c r="G525" s="21"/>
      <c r="H525" s="21"/>
      <c r="I525" s="21"/>
      <c r="J525" s="1"/>
      <c r="K525" s="187"/>
      <c r="L525" s="18"/>
      <c r="M525" s="1"/>
      <c r="N525" s="22"/>
      <c r="O525" s="19" t="s">
        <v>20</v>
      </c>
      <c r="P525" s="1"/>
      <c r="Q525" s="21"/>
      <c r="R525" s="21"/>
      <c r="S525" s="21"/>
      <c r="T525" s="21"/>
      <c r="U525" s="21"/>
      <c r="V525" s="1"/>
      <c r="W525" s="187"/>
      <c r="X525" s="18"/>
    </row>
    <row r="526" spans="1:24" ht="24.95" customHeight="1">
      <c r="A526" s="2"/>
      <c r="B526" s="22"/>
      <c r="C526" s="178">
        <f>$AE$66</f>
        <v>5</v>
      </c>
      <c r="D526" s="1"/>
      <c r="E526" s="21"/>
      <c r="F526" s="21"/>
      <c r="G526" s="21"/>
      <c r="H526" s="21"/>
      <c r="I526" s="21"/>
      <c r="J526" s="1"/>
      <c r="K526" s="188"/>
      <c r="L526" s="18"/>
      <c r="M526" s="1"/>
      <c r="N526" s="22"/>
      <c r="O526" s="178">
        <f>$AE$67</f>
        <v>6</v>
      </c>
      <c r="P526" s="1"/>
      <c r="Q526" s="21"/>
      <c r="R526" s="21"/>
      <c r="S526" s="21"/>
      <c r="T526" s="21"/>
      <c r="U526" s="21"/>
      <c r="V526" s="1"/>
      <c r="W526" s="188"/>
      <c r="X526" s="18"/>
    </row>
    <row r="527" spans="1:24" ht="24.95" customHeight="1">
      <c r="A527" s="2"/>
      <c r="B527" s="22"/>
      <c r="C527" s="179"/>
      <c r="D527" s="1"/>
      <c r="E527" s="21"/>
      <c r="F527" s="21"/>
      <c r="G527" s="21"/>
      <c r="H527" s="21"/>
      <c r="I527" s="21"/>
      <c r="J527" s="1"/>
      <c r="K527" s="1"/>
      <c r="L527" s="18"/>
      <c r="M527" s="1"/>
      <c r="N527" s="22"/>
      <c r="O527" s="179"/>
      <c r="P527" s="1"/>
      <c r="Q527" s="21"/>
      <c r="R527" s="21"/>
      <c r="S527" s="21"/>
      <c r="T527" s="21"/>
      <c r="U527" s="21"/>
      <c r="V527" s="1"/>
      <c r="W527" s="1"/>
      <c r="X527" s="18"/>
    </row>
    <row r="528" spans="1:24" ht="24.95" customHeight="1">
      <c r="A528" s="2"/>
      <c r="B528" s="23"/>
      <c r="C528" s="24"/>
      <c r="D528" s="24"/>
      <c r="E528" s="24"/>
      <c r="F528" s="24"/>
      <c r="G528" s="24"/>
      <c r="H528" s="24"/>
      <c r="I528" s="24"/>
      <c r="J528" s="24"/>
      <c r="K528" s="24"/>
      <c r="L528" s="25"/>
      <c r="M528" s="1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5"/>
    </row>
  </sheetData>
  <sheetProtection objects="1"/>
  <mergeCells count="462">
    <mergeCell ref="O522:O523"/>
    <mergeCell ref="E523:I524"/>
    <mergeCell ref="Q523:U524"/>
    <mergeCell ref="K524:K526"/>
    <mergeCell ref="W524:W526"/>
    <mergeCell ref="C526:C527"/>
    <mergeCell ref="O526:O527"/>
    <mergeCell ref="C522:C523"/>
    <mergeCell ref="E517:I518"/>
    <mergeCell ref="Q517:U518"/>
    <mergeCell ref="C518:C519"/>
    <mergeCell ref="K518:K520"/>
    <mergeCell ref="O518:O519"/>
    <mergeCell ref="W518:W520"/>
    <mergeCell ref="O506:O507"/>
    <mergeCell ref="E507:I508"/>
    <mergeCell ref="Q507:U508"/>
    <mergeCell ref="K508:K510"/>
    <mergeCell ref="W508:W510"/>
    <mergeCell ref="C510:C511"/>
    <mergeCell ref="O510:O511"/>
    <mergeCell ref="C506:C507"/>
    <mergeCell ref="E501:I502"/>
    <mergeCell ref="Q501:U502"/>
    <mergeCell ref="C502:C503"/>
    <mergeCell ref="K502:K504"/>
    <mergeCell ref="O502:O503"/>
    <mergeCell ref="W502:W504"/>
    <mergeCell ref="O490:O491"/>
    <mergeCell ref="E491:I492"/>
    <mergeCell ref="Q491:U492"/>
    <mergeCell ref="K492:K494"/>
    <mergeCell ref="W492:W494"/>
    <mergeCell ref="C494:C495"/>
    <mergeCell ref="O494:O495"/>
    <mergeCell ref="C490:C491"/>
    <mergeCell ref="E485:I486"/>
    <mergeCell ref="Q485:U486"/>
    <mergeCell ref="C486:C487"/>
    <mergeCell ref="K486:K488"/>
    <mergeCell ref="O486:O487"/>
    <mergeCell ref="W486:W488"/>
    <mergeCell ref="O474:O475"/>
    <mergeCell ref="E475:I476"/>
    <mergeCell ref="Q475:U476"/>
    <mergeCell ref="K476:K478"/>
    <mergeCell ref="W476:W478"/>
    <mergeCell ref="C478:C479"/>
    <mergeCell ref="O478:O479"/>
    <mergeCell ref="C474:C475"/>
    <mergeCell ref="E469:I470"/>
    <mergeCell ref="Q469:U470"/>
    <mergeCell ref="C470:C471"/>
    <mergeCell ref="K470:K472"/>
    <mergeCell ref="O470:O471"/>
    <mergeCell ref="W470:W472"/>
    <mergeCell ref="O458:O459"/>
    <mergeCell ref="E459:I460"/>
    <mergeCell ref="Q459:U460"/>
    <mergeCell ref="K460:K462"/>
    <mergeCell ref="W460:W462"/>
    <mergeCell ref="C462:C463"/>
    <mergeCell ref="O462:O463"/>
    <mergeCell ref="C458:C459"/>
    <mergeCell ref="E453:I454"/>
    <mergeCell ref="Q453:U454"/>
    <mergeCell ref="C454:C455"/>
    <mergeCell ref="K454:K456"/>
    <mergeCell ref="O454:O455"/>
    <mergeCell ref="W454:W456"/>
    <mergeCell ref="O442:O443"/>
    <mergeCell ref="E443:I444"/>
    <mergeCell ref="Q443:U444"/>
    <mergeCell ref="K444:K446"/>
    <mergeCell ref="W444:W446"/>
    <mergeCell ref="C446:C447"/>
    <mergeCell ref="O446:O447"/>
    <mergeCell ref="C442:C443"/>
    <mergeCell ref="E437:I438"/>
    <mergeCell ref="Q437:U438"/>
    <mergeCell ref="C438:C439"/>
    <mergeCell ref="K438:K440"/>
    <mergeCell ref="O438:O439"/>
    <mergeCell ref="W438:W440"/>
    <mergeCell ref="O426:O427"/>
    <mergeCell ref="E427:I428"/>
    <mergeCell ref="Q427:U428"/>
    <mergeCell ref="K428:K430"/>
    <mergeCell ref="W428:W430"/>
    <mergeCell ref="C430:C431"/>
    <mergeCell ref="O430:O431"/>
    <mergeCell ref="C426:C427"/>
    <mergeCell ref="E421:I422"/>
    <mergeCell ref="Q421:U422"/>
    <mergeCell ref="C422:C423"/>
    <mergeCell ref="K422:K424"/>
    <mergeCell ref="O422:O423"/>
    <mergeCell ref="W422:W424"/>
    <mergeCell ref="O410:O411"/>
    <mergeCell ref="E411:I412"/>
    <mergeCell ref="Q411:U412"/>
    <mergeCell ref="K412:K414"/>
    <mergeCell ref="W412:W414"/>
    <mergeCell ref="C414:C415"/>
    <mergeCell ref="O414:O415"/>
    <mergeCell ref="C410:C411"/>
    <mergeCell ref="E405:I406"/>
    <mergeCell ref="Q405:U406"/>
    <mergeCell ref="C406:C407"/>
    <mergeCell ref="K406:K408"/>
    <mergeCell ref="O406:O407"/>
    <mergeCell ref="W406:W408"/>
    <mergeCell ref="O394:O395"/>
    <mergeCell ref="E395:I396"/>
    <mergeCell ref="Q395:U396"/>
    <mergeCell ref="K396:K398"/>
    <mergeCell ref="W396:W398"/>
    <mergeCell ref="C398:C399"/>
    <mergeCell ref="O398:O399"/>
    <mergeCell ref="C394:C395"/>
    <mergeCell ref="E389:I390"/>
    <mergeCell ref="Q389:U390"/>
    <mergeCell ref="C390:C391"/>
    <mergeCell ref="K390:K392"/>
    <mergeCell ref="O390:O391"/>
    <mergeCell ref="W390:W392"/>
    <mergeCell ref="O378:O379"/>
    <mergeCell ref="E379:I380"/>
    <mergeCell ref="Q379:U380"/>
    <mergeCell ref="K380:K382"/>
    <mergeCell ref="W380:W382"/>
    <mergeCell ref="C382:C383"/>
    <mergeCell ref="O382:O383"/>
    <mergeCell ref="C378:C379"/>
    <mergeCell ref="E373:I374"/>
    <mergeCell ref="Q373:U374"/>
    <mergeCell ref="C374:C375"/>
    <mergeCell ref="K374:K376"/>
    <mergeCell ref="O374:O375"/>
    <mergeCell ref="W374:W376"/>
    <mergeCell ref="O362:O363"/>
    <mergeCell ref="E363:I364"/>
    <mergeCell ref="Q363:U364"/>
    <mergeCell ref="K364:K366"/>
    <mergeCell ref="W364:W366"/>
    <mergeCell ref="C366:C367"/>
    <mergeCell ref="O366:O367"/>
    <mergeCell ref="C362:C363"/>
    <mergeCell ref="E357:I358"/>
    <mergeCell ref="Q357:U358"/>
    <mergeCell ref="C358:C359"/>
    <mergeCell ref="K358:K360"/>
    <mergeCell ref="O358:O359"/>
    <mergeCell ref="W358:W360"/>
    <mergeCell ref="O346:O347"/>
    <mergeCell ref="E347:I348"/>
    <mergeCell ref="Q347:U348"/>
    <mergeCell ref="K348:K350"/>
    <mergeCell ref="W348:W350"/>
    <mergeCell ref="C350:C351"/>
    <mergeCell ref="O350:O351"/>
    <mergeCell ref="C346:C347"/>
    <mergeCell ref="E341:I342"/>
    <mergeCell ref="Q341:U342"/>
    <mergeCell ref="C342:C343"/>
    <mergeCell ref="K342:K344"/>
    <mergeCell ref="O342:O343"/>
    <mergeCell ref="W342:W344"/>
    <mergeCell ref="O330:O331"/>
    <mergeCell ref="E331:I332"/>
    <mergeCell ref="Q331:U332"/>
    <mergeCell ref="K332:K334"/>
    <mergeCell ref="W332:W334"/>
    <mergeCell ref="C334:C335"/>
    <mergeCell ref="O334:O335"/>
    <mergeCell ref="C330:C331"/>
    <mergeCell ref="E325:I326"/>
    <mergeCell ref="Q325:U326"/>
    <mergeCell ref="C326:C327"/>
    <mergeCell ref="K326:K328"/>
    <mergeCell ref="O326:O327"/>
    <mergeCell ref="W326:W328"/>
    <mergeCell ref="O314:O315"/>
    <mergeCell ref="E315:I316"/>
    <mergeCell ref="Q315:U316"/>
    <mergeCell ref="K316:K318"/>
    <mergeCell ref="W316:W318"/>
    <mergeCell ref="C318:C319"/>
    <mergeCell ref="O318:O319"/>
    <mergeCell ref="C314:C315"/>
    <mergeCell ref="E309:I310"/>
    <mergeCell ref="Q309:U310"/>
    <mergeCell ref="C310:C311"/>
    <mergeCell ref="K310:K312"/>
    <mergeCell ref="O310:O311"/>
    <mergeCell ref="W310:W312"/>
    <mergeCell ref="O298:O299"/>
    <mergeCell ref="E299:I300"/>
    <mergeCell ref="Q299:U300"/>
    <mergeCell ref="K300:K302"/>
    <mergeCell ref="W300:W302"/>
    <mergeCell ref="C302:C303"/>
    <mergeCell ref="O302:O303"/>
    <mergeCell ref="C298:C299"/>
    <mergeCell ref="E293:I294"/>
    <mergeCell ref="Q293:U294"/>
    <mergeCell ref="C294:C295"/>
    <mergeCell ref="K294:K296"/>
    <mergeCell ref="O294:O295"/>
    <mergeCell ref="W294:W296"/>
    <mergeCell ref="O282:O283"/>
    <mergeCell ref="E283:I284"/>
    <mergeCell ref="Q283:U284"/>
    <mergeCell ref="K284:K286"/>
    <mergeCell ref="W284:W286"/>
    <mergeCell ref="C286:C287"/>
    <mergeCell ref="O286:O287"/>
    <mergeCell ref="C282:C283"/>
    <mergeCell ref="E277:I278"/>
    <mergeCell ref="Q277:U278"/>
    <mergeCell ref="C278:C279"/>
    <mergeCell ref="K278:K280"/>
    <mergeCell ref="O278:O279"/>
    <mergeCell ref="W278:W280"/>
    <mergeCell ref="O266:O267"/>
    <mergeCell ref="E267:I268"/>
    <mergeCell ref="Q267:U268"/>
    <mergeCell ref="K268:K270"/>
    <mergeCell ref="W268:W270"/>
    <mergeCell ref="C270:C271"/>
    <mergeCell ref="O270:O271"/>
    <mergeCell ref="C266:C267"/>
    <mergeCell ref="E261:I262"/>
    <mergeCell ref="Q261:U262"/>
    <mergeCell ref="C262:C263"/>
    <mergeCell ref="K262:K264"/>
    <mergeCell ref="O262:O263"/>
    <mergeCell ref="W262:W264"/>
    <mergeCell ref="O250:O251"/>
    <mergeCell ref="E251:I252"/>
    <mergeCell ref="Q251:U252"/>
    <mergeCell ref="K252:K254"/>
    <mergeCell ref="W252:W254"/>
    <mergeCell ref="C254:C255"/>
    <mergeCell ref="O254:O255"/>
    <mergeCell ref="C250:C251"/>
    <mergeCell ref="E245:I246"/>
    <mergeCell ref="Q245:U246"/>
    <mergeCell ref="C246:C247"/>
    <mergeCell ref="K246:K248"/>
    <mergeCell ref="O246:O247"/>
    <mergeCell ref="W246:W248"/>
    <mergeCell ref="O234:O235"/>
    <mergeCell ref="E235:I236"/>
    <mergeCell ref="Q235:U236"/>
    <mergeCell ref="K236:K238"/>
    <mergeCell ref="W236:W238"/>
    <mergeCell ref="C238:C239"/>
    <mergeCell ref="O238:O239"/>
    <mergeCell ref="C234:C235"/>
    <mergeCell ref="E229:I230"/>
    <mergeCell ref="Q229:U230"/>
    <mergeCell ref="C230:C231"/>
    <mergeCell ref="K230:K232"/>
    <mergeCell ref="O230:O231"/>
    <mergeCell ref="W230:W232"/>
    <mergeCell ref="O218:O219"/>
    <mergeCell ref="E219:I220"/>
    <mergeCell ref="Q219:U220"/>
    <mergeCell ref="K220:K222"/>
    <mergeCell ref="W220:W222"/>
    <mergeCell ref="C222:C223"/>
    <mergeCell ref="O222:O223"/>
    <mergeCell ref="C218:C219"/>
    <mergeCell ref="E213:I214"/>
    <mergeCell ref="Q213:U214"/>
    <mergeCell ref="C214:C215"/>
    <mergeCell ref="K214:K216"/>
    <mergeCell ref="O214:O215"/>
    <mergeCell ref="W214:W216"/>
    <mergeCell ref="O202:O203"/>
    <mergeCell ref="E203:I204"/>
    <mergeCell ref="Q203:U204"/>
    <mergeCell ref="K204:K206"/>
    <mergeCell ref="W204:W206"/>
    <mergeCell ref="C206:C207"/>
    <mergeCell ref="O206:O207"/>
    <mergeCell ref="C202:C203"/>
    <mergeCell ref="E197:I198"/>
    <mergeCell ref="Q197:U198"/>
    <mergeCell ref="C198:C199"/>
    <mergeCell ref="K198:K200"/>
    <mergeCell ref="O198:O199"/>
    <mergeCell ref="W198:W200"/>
    <mergeCell ref="O186:O187"/>
    <mergeCell ref="E187:I188"/>
    <mergeCell ref="Q187:U188"/>
    <mergeCell ref="K188:K190"/>
    <mergeCell ref="W188:W190"/>
    <mergeCell ref="C190:C191"/>
    <mergeCell ref="O190:O191"/>
    <mergeCell ref="C186:C187"/>
    <mergeCell ref="E181:I182"/>
    <mergeCell ref="Q181:U182"/>
    <mergeCell ref="C182:C183"/>
    <mergeCell ref="K182:K184"/>
    <mergeCell ref="O182:O183"/>
    <mergeCell ref="W182:W184"/>
    <mergeCell ref="O170:O171"/>
    <mergeCell ref="E171:I172"/>
    <mergeCell ref="Q171:U172"/>
    <mergeCell ref="K172:K174"/>
    <mergeCell ref="W172:W174"/>
    <mergeCell ref="C174:C175"/>
    <mergeCell ref="O174:O175"/>
    <mergeCell ref="C170:C171"/>
    <mergeCell ref="E165:I166"/>
    <mergeCell ref="Q165:U166"/>
    <mergeCell ref="C166:C167"/>
    <mergeCell ref="K166:K168"/>
    <mergeCell ref="O166:O167"/>
    <mergeCell ref="W166:W168"/>
    <mergeCell ref="O154:O155"/>
    <mergeCell ref="E155:I156"/>
    <mergeCell ref="Q155:U156"/>
    <mergeCell ref="K156:K158"/>
    <mergeCell ref="W156:W158"/>
    <mergeCell ref="C158:C159"/>
    <mergeCell ref="O158:O159"/>
    <mergeCell ref="C154:C155"/>
    <mergeCell ref="E149:I150"/>
    <mergeCell ref="Q149:U150"/>
    <mergeCell ref="C150:C151"/>
    <mergeCell ref="K150:K152"/>
    <mergeCell ref="O150:O151"/>
    <mergeCell ref="W150:W152"/>
    <mergeCell ref="O138:O139"/>
    <mergeCell ref="E139:I140"/>
    <mergeCell ref="Q139:U140"/>
    <mergeCell ref="K140:K142"/>
    <mergeCell ref="W140:W142"/>
    <mergeCell ref="C142:C143"/>
    <mergeCell ref="O142:O143"/>
    <mergeCell ref="C138:C139"/>
    <mergeCell ref="E133:I134"/>
    <mergeCell ref="Q133:U134"/>
    <mergeCell ref="C134:C135"/>
    <mergeCell ref="K134:K136"/>
    <mergeCell ref="O134:O135"/>
    <mergeCell ref="W134:W136"/>
    <mergeCell ref="O122:O123"/>
    <mergeCell ref="E123:I124"/>
    <mergeCell ref="Q123:U124"/>
    <mergeCell ref="K124:K126"/>
    <mergeCell ref="W124:W126"/>
    <mergeCell ref="C126:C127"/>
    <mergeCell ref="O126:O127"/>
    <mergeCell ref="C122:C123"/>
    <mergeCell ref="E117:I118"/>
    <mergeCell ref="Q117:U118"/>
    <mergeCell ref="C118:C119"/>
    <mergeCell ref="K118:K120"/>
    <mergeCell ref="O118:O119"/>
    <mergeCell ref="W118:W120"/>
    <mergeCell ref="O106:O107"/>
    <mergeCell ref="E107:I108"/>
    <mergeCell ref="Q107:U108"/>
    <mergeCell ref="K108:K110"/>
    <mergeCell ref="W108:W110"/>
    <mergeCell ref="C110:C111"/>
    <mergeCell ref="O110:O111"/>
    <mergeCell ref="C106:C107"/>
    <mergeCell ref="E101:I102"/>
    <mergeCell ref="Q101:U102"/>
    <mergeCell ref="C102:C103"/>
    <mergeCell ref="K102:K104"/>
    <mergeCell ref="O102:O103"/>
    <mergeCell ref="W102:W104"/>
    <mergeCell ref="O90:O91"/>
    <mergeCell ref="E91:I92"/>
    <mergeCell ref="Q91:U92"/>
    <mergeCell ref="K92:K94"/>
    <mergeCell ref="W92:W94"/>
    <mergeCell ref="C94:C95"/>
    <mergeCell ref="O94:O95"/>
    <mergeCell ref="C90:C91"/>
    <mergeCell ref="E85:I86"/>
    <mergeCell ref="Q85:U86"/>
    <mergeCell ref="C86:C87"/>
    <mergeCell ref="K86:K88"/>
    <mergeCell ref="O86:O87"/>
    <mergeCell ref="W86:W88"/>
    <mergeCell ref="O74:O75"/>
    <mergeCell ref="E75:I76"/>
    <mergeCell ref="Q75:U76"/>
    <mergeCell ref="K76:K78"/>
    <mergeCell ref="W76:W78"/>
    <mergeCell ref="C78:C79"/>
    <mergeCell ref="O78:O79"/>
    <mergeCell ref="C74:C75"/>
    <mergeCell ref="E69:I70"/>
    <mergeCell ref="Q69:U70"/>
    <mergeCell ref="C70:C71"/>
    <mergeCell ref="K70:K72"/>
    <mergeCell ref="O70:O71"/>
    <mergeCell ref="W70:W72"/>
    <mergeCell ref="O58:O59"/>
    <mergeCell ref="E59:I60"/>
    <mergeCell ref="Q59:U60"/>
    <mergeCell ref="K60:K62"/>
    <mergeCell ref="W60:W62"/>
    <mergeCell ref="C62:C63"/>
    <mergeCell ref="O62:O63"/>
    <mergeCell ref="C58:C59"/>
    <mergeCell ref="E53:I54"/>
    <mergeCell ref="Q53:U54"/>
    <mergeCell ref="C54:C55"/>
    <mergeCell ref="K54:K56"/>
    <mergeCell ref="O54:O55"/>
    <mergeCell ref="W54:W56"/>
    <mergeCell ref="O42:O43"/>
    <mergeCell ref="E43:I44"/>
    <mergeCell ref="Q43:U44"/>
    <mergeCell ref="K44:K46"/>
    <mergeCell ref="W44:W46"/>
    <mergeCell ref="C46:C47"/>
    <mergeCell ref="O46:O47"/>
    <mergeCell ref="C42:C43"/>
    <mergeCell ref="E37:I38"/>
    <mergeCell ref="Q37:U38"/>
    <mergeCell ref="C38:C39"/>
    <mergeCell ref="K38:K40"/>
    <mergeCell ref="O38:O39"/>
    <mergeCell ref="W38:W40"/>
    <mergeCell ref="O26:O27"/>
    <mergeCell ref="E27:I28"/>
    <mergeCell ref="Q27:U28"/>
    <mergeCell ref="K28:K30"/>
    <mergeCell ref="W28:W30"/>
    <mergeCell ref="C30:C31"/>
    <mergeCell ref="O30:O31"/>
    <mergeCell ref="C26:C27"/>
    <mergeCell ref="E21:I22"/>
    <mergeCell ref="Q21:U22"/>
    <mergeCell ref="C22:C23"/>
    <mergeCell ref="K22:K24"/>
    <mergeCell ref="O22:O23"/>
    <mergeCell ref="W22:W24"/>
    <mergeCell ref="O10:O11"/>
    <mergeCell ref="E11:I12"/>
    <mergeCell ref="Q11:U12"/>
    <mergeCell ref="K12:K14"/>
    <mergeCell ref="W12:W14"/>
    <mergeCell ref="C14:C15"/>
    <mergeCell ref="O14:O15"/>
    <mergeCell ref="C10:C11"/>
    <mergeCell ref="E5:I6"/>
    <mergeCell ref="Q5:U6"/>
    <mergeCell ref="C6:C7"/>
    <mergeCell ref="K6:K8"/>
    <mergeCell ref="O6:O7"/>
    <mergeCell ref="W6:W8"/>
  </mergeCells>
  <phoneticPr fontId="0" type="noConversion"/>
  <printOptions horizontalCentered="1"/>
  <pageMargins left="0" right="0" top="0" bottom="0" header="0" footer="0"/>
  <pageSetup paperSize="9" scale="52" fitToHeight="0" orientation="portrait" horizontalDpi="4294967295" r:id="rId1"/>
  <headerFooter alignWithMargins="0"/>
  <rowBreaks count="8" manualBreakCount="8">
    <brk id="65" min="1" max="23" man="1"/>
    <brk id="129" min="1" max="23" man="1"/>
    <brk id="193" min="1" max="23" man="1"/>
    <brk id="257" min="1" max="23" man="1"/>
    <brk id="321" min="1" max="23" man="1"/>
    <brk id="385" min="1" max="23" man="1"/>
    <brk id="449" min="1" max="23" man="1"/>
    <brk id="513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1:A11"/>
  <sheetViews>
    <sheetView workbookViewId="0"/>
  </sheetViews>
  <sheetFormatPr defaultRowHeight="12.75"/>
  <sheetData>
    <row r="1" spans="1:1">
      <c r="A1" s="27" t="s">
        <v>14</v>
      </c>
    </row>
    <row r="2" spans="1:1">
      <c r="A2" s="26" t="s">
        <v>43</v>
      </c>
    </row>
    <row r="3" spans="1:1">
      <c r="A3" s="26" t="s">
        <v>44</v>
      </c>
    </row>
    <row r="4" spans="1:1">
      <c r="A4" s="26" t="s">
        <v>45</v>
      </c>
    </row>
    <row r="5" spans="1:1">
      <c r="A5" s="26" t="s">
        <v>46</v>
      </c>
    </row>
    <row r="6" spans="1:1">
      <c r="A6" s="26" t="s">
        <v>47</v>
      </c>
    </row>
    <row r="7" spans="1:1">
      <c r="A7" s="26" t="s">
        <v>48</v>
      </c>
    </row>
    <row r="8" spans="1:1">
      <c r="A8" s="26" t="s">
        <v>49</v>
      </c>
    </row>
    <row r="9" spans="1:1">
      <c r="A9" s="26" t="s">
        <v>50</v>
      </c>
    </row>
    <row r="10" spans="1:1">
      <c r="A10" s="26" t="s">
        <v>51</v>
      </c>
    </row>
    <row r="11" spans="1:1">
      <c r="A11" s="26" t="s">
        <v>52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2">
    <pageSetUpPr autoPageBreaks="0"/>
  </sheetPr>
  <dimension ref="A1:T26"/>
  <sheetViews>
    <sheetView showGridLines="0" zoomScale="90" zoomScaleNormal="90" zoomScaleSheetLayoutView="50" zoomScalePageLayoutView="60" workbookViewId="0"/>
  </sheetViews>
  <sheetFormatPr defaultColWidth="4.33203125" defaultRowHeight="12.75"/>
  <cols>
    <col min="1" max="11" width="8.1640625" style="28" bestFit="1" customWidth="1"/>
    <col min="12" max="12" width="7" style="28" customWidth="1"/>
    <col min="13" max="16384" width="4.33203125" style="28"/>
  </cols>
  <sheetData>
    <row r="1" spans="1:20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M1" s="41">
        <v>1</v>
      </c>
      <c r="N1" s="41">
        <v>2</v>
      </c>
      <c r="O1" s="41">
        <v>3</v>
      </c>
      <c r="P1" s="41">
        <v>4</v>
      </c>
      <c r="Q1" s="41">
        <v>5</v>
      </c>
      <c r="R1" s="41">
        <v>6</v>
      </c>
      <c r="S1" s="41"/>
      <c r="T1" s="41"/>
    </row>
    <row r="2" spans="1:20">
      <c r="A2" s="42">
        <v>1</v>
      </c>
      <c r="B2" s="42">
        <v>3</v>
      </c>
      <c r="C2" s="42">
        <v>2</v>
      </c>
      <c r="D2" s="42">
        <v>6</v>
      </c>
      <c r="E2" s="42">
        <v>4</v>
      </c>
      <c r="F2" s="42">
        <v>3</v>
      </c>
      <c r="G2" s="42">
        <v>4</v>
      </c>
      <c r="H2" s="42">
        <v>2</v>
      </c>
      <c r="I2" s="42">
        <v>5</v>
      </c>
      <c r="J2" s="42">
        <v>3</v>
      </c>
      <c r="K2" s="42">
        <v>1</v>
      </c>
      <c r="M2" s="42">
        <f t="shared" ref="M2:R13" si="0">COUNTIF($A2:$K2,M$1)</f>
        <v>2</v>
      </c>
      <c r="N2" s="42">
        <f t="shared" si="0"/>
        <v>2</v>
      </c>
      <c r="O2" s="42">
        <f t="shared" si="0"/>
        <v>3</v>
      </c>
      <c r="P2" s="42">
        <f t="shared" si="0"/>
        <v>2</v>
      </c>
      <c r="Q2" s="42">
        <f t="shared" si="0"/>
        <v>1</v>
      </c>
      <c r="R2" s="42">
        <f t="shared" si="0"/>
        <v>1</v>
      </c>
      <c r="S2" s="42"/>
      <c r="T2" s="42"/>
    </row>
    <row r="3" spans="1:20">
      <c r="A3" s="42">
        <v>2</v>
      </c>
      <c r="B3" s="42">
        <v>5</v>
      </c>
      <c r="C3" s="42">
        <v>6</v>
      </c>
      <c r="D3" s="42">
        <v>1</v>
      </c>
      <c r="E3" s="42">
        <v>4</v>
      </c>
      <c r="F3" s="42">
        <v>2</v>
      </c>
      <c r="G3" s="42">
        <v>5</v>
      </c>
      <c r="H3" s="42">
        <v>3</v>
      </c>
      <c r="I3" s="42">
        <v>6</v>
      </c>
      <c r="J3" s="42">
        <v>4</v>
      </c>
      <c r="K3" s="42">
        <v>2</v>
      </c>
      <c r="M3" s="42">
        <f t="shared" si="0"/>
        <v>1</v>
      </c>
      <c r="N3" s="42">
        <f t="shared" si="0"/>
        <v>3</v>
      </c>
      <c r="O3" s="42">
        <f t="shared" si="0"/>
        <v>1</v>
      </c>
      <c r="P3" s="42">
        <f t="shared" si="0"/>
        <v>2</v>
      </c>
      <c r="Q3" s="42">
        <f t="shared" si="0"/>
        <v>2</v>
      </c>
      <c r="R3" s="42">
        <f t="shared" si="0"/>
        <v>2</v>
      </c>
      <c r="S3" s="42"/>
      <c r="T3" s="42"/>
    </row>
    <row r="4" spans="1:20">
      <c r="A4" s="42">
        <v>3</v>
      </c>
      <c r="B4" s="42">
        <v>5</v>
      </c>
      <c r="C4" s="42">
        <v>4</v>
      </c>
      <c r="D4" s="42">
        <v>6</v>
      </c>
      <c r="E4" s="42">
        <v>2</v>
      </c>
      <c r="F4" s="42">
        <v>4</v>
      </c>
      <c r="G4" s="42">
        <v>6</v>
      </c>
      <c r="H4" s="42">
        <v>4</v>
      </c>
      <c r="I4" s="42">
        <v>1</v>
      </c>
      <c r="J4" s="42">
        <v>5</v>
      </c>
      <c r="K4" s="42">
        <v>3</v>
      </c>
      <c r="M4" s="42">
        <f t="shared" si="0"/>
        <v>1</v>
      </c>
      <c r="N4" s="42">
        <f t="shared" si="0"/>
        <v>1</v>
      </c>
      <c r="O4" s="42">
        <f t="shared" si="0"/>
        <v>2</v>
      </c>
      <c r="P4" s="42">
        <f t="shared" si="0"/>
        <v>3</v>
      </c>
      <c r="Q4" s="42">
        <f t="shared" si="0"/>
        <v>2</v>
      </c>
      <c r="R4" s="42">
        <f t="shared" si="0"/>
        <v>2</v>
      </c>
      <c r="S4" s="42"/>
      <c r="T4" s="42"/>
    </row>
    <row r="5" spans="1:20">
      <c r="A5" s="42">
        <v>3</v>
      </c>
      <c r="B5" s="42">
        <v>4</v>
      </c>
      <c r="C5" s="42">
        <v>2</v>
      </c>
      <c r="D5" s="42">
        <v>1</v>
      </c>
      <c r="E5" s="42">
        <v>6</v>
      </c>
      <c r="F5" s="42">
        <v>5</v>
      </c>
      <c r="G5" s="42">
        <v>1</v>
      </c>
      <c r="H5" s="42">
        <v>5</v>
      </c>
      <c r="I5" s="42">
        <v>2</v>
      </c>
      <c r="J5" s="42">
        <v>6</v>
      </c>
      <c r="K5" s="42">
        <v>4</v>
      </c>
      <c r="M5" s="42">
        <f t="shared" si="0"/>
        <v>2</v>
      </c>
      <c r="N5" s="42">
        <f t="shared" si="0"/>
        <v>2</v>
      </c>
      <c r="O5" s="42">
        <f t="shared" si="0"/>
        <v>1</v>
      </c>
      <c r="P5" s="42">
        <f t="shared" si="0"/>
        <v>2</v>
      </c>
      <c r="Q5" s="42">
        <f t="shared" si="0"/>
        <v>2</v>
      </c>
      <c r="R5" s="42">
        <f t="shared" si="0"/>
        <v>2</v>
      </c>
      <c r="S5" s="42"/>
      <c r="T5" s="42"/>
    </row>
    <row r="6" spans="1:20">
      <c r="A6" s="42">
        <v>2</v>
      </c>
      <c r="B6" s="42">
        <v>3</v>
      </c>
      <c r="C6" s="42">
        <v>4</v>
      </c>
      <c r="D6" s="42">
        <v>5</v>
      </c>
      <c r="E6" s="42">
        <v>6</v>
      </c>
      <c r="F6" s="42">
        <v>1</v>
      </c>
      <c r="G6" s="42">
        <v>2</v>
      </c>
      <c r="H6" s="42">
        <v>6</v>
      </c>
      <c r="I6" s="42">
        <v>3</v>
      </c>
      <c r="J6" s="42">
        <v>1</v>
      </c>
      <c r="K6" s="42">
        <v>5</v>
      </c>
      <c r="M6" s="42">
        <f t="shared" si="0"/>
        <v>2</v>
      </c>
      <c r="N6" s="42">
        <f t="shared" si="0"/>
        <v>2</v>
      </c>
      <c r="O6" s="42">
        <f t="shared" si="0"/>
        <v>2</v>
      </c>
      <c r="P6" s="42">
        <f t="shared" si="0"/>
        <v>1</v>
      </c>
      <c r="Q6" s="42">
        <f t="shared" si="0"/>
        <v>2</v>
      </c>
      <c r="R6" s="42">
        <f t="shared" si="0"/>
        <v>2</v>
      </c>
      <c r="S6" s="42"/>
      <c r="T6" s="42"/>
    </row>
    <row r="7" spans="1:20">
      <c r="A7" s="42">
        <v>1</v>
      </c>
      <c r="B7" s="42">
        <v>4</v>
      </c>
      <c r="C7" s="42">
        <v>6</v>
      </c>
      <c r="D7" s="42">
        <v>5</v>
      </c>
      <c r="E7" s="42">
        <v>2</v>
      </c>
      <c r="F7" s="42">
        <v>6</v>
      </c>
      <c r="G7" s="42">
        <v>3</v>
      </c>
      <c r="H7" s="42">
        <v>1</v>
      </c>
      <c r="I7" s="42">
        <v>4</v>
      </c>
      <c r="J7" s="42">
        <v>2</v>
      </c>
      <c r="K7" s="42">
        <v>6</v>
      </c>
      <c r="M7" s="42">
        <f t="shared" si="0"/>
        <v>2</v>
      </c>
      <c r="N7" s="42">
        <f t="shared" si="0"/>
        <v>2</v>
      </c>
      <c r="O7" s="42">
        <f t="shared" si="0"/>
        <v>1</v>
      </c>
      <c r="P7" s="42">
        <f t="shared" si="0"/>
        <v>2</v>
      </c>
      <c r="Q7" s="42">
        <f t="shared" si="0"/>
        <v>1</v>
      </c>
      <c r="R7" s="42">
        <f t="shared" si="0"/>
        <v>3</v>
      </c>
      <c r="S7" s="42"/>
      <c r="T7" s="42"/>
    </row>
    <row r="8" spans="1:20">
      <c r="A8" s="42">
        <v>4</v>
      </c>
      <c r="B8" s="42">
        <v>6</v>
      </c>
      <c r="C8" s="42">
        <v>5</v>
      </c>
      <c r="D8" s="42">
        <v>3</v>
      </c>
      <c r="E8" s="42">
        <v>1</v>
      </c>
      <c r="F8" s="42">
        <v>3</v>
      </c>
      <c r="G8" s="42">
        <v>5</v>
      </c>
      <c r="H8" s="42">
        <v>4</v>
      </c>
      <c r="I8" s="42">
        <v>2</v>
      </c>
      <c r="J8" s="42">
        <v>1</v>
      </c>
      <c r="K8" s="42">
        <v>6</v>
      </c>
      <c r="M8" s="42">
        <f t="shared" si="0"/>
        <v>2</v>
      </c>
      <c r="N8" s="42">
        <f t="shared" si="0"/>
        <v>1</v>
      </c>
      <c r="O8" s="42">
        <f t="shared" si="0"/>
        <v>2</v>
      </c>
      <c r="P8" s="42">
        <f t="shared" si="0"/>
        <v>2</v>
      </c>
      <c r="Q8" s="42">
        <f t="shared" si="0"/>
        <v>2</v>
      </c>
      <c r="R8" s="42">
        <f t="shared" si="0"/>
        <v>2</v>
      </c>
      <c r="S8" s="42"/>
      <c r="T8" s="42"/>
    </row>
    <row r="9" spans="1:20">
      <c r="A9" s="42">
        <v>5</v>
      </c>
      <c r="B9" s="42">
        <v>2</v>
      </c>
      <c r="C9" s="42">
        <v>3</v>
      </c>
      <c r="D9" s="42">
        <v>4</v>
      </c>
      <c r="E9" s="42">
        <v>1</v>
      </c>
      <c r="F9" s="42">
        <v>2</v>
      </c>
      <c r="G9" s="42">
        <v>6</v>
      </c>
      <c r="H9" s="42">
        <v>5</v>
      </c>
      <c r="I9" s="42">
        <v>3</v>
      </c>
      <c r="J9" s="42">
        <v>2</v>
      </c>
      <c r="K9" s="42">
        <v>1</v>
      </c>
      <c r="M9" s="42">
        <f t="shared" si="0"/>
        <v>2</v>
      </c>
      <c r="N9" s="42">
        <f t="shared" si="0"/>
        <v>3</v>
      </c>
      <c r="O9" s="42">
        <f t="shared" si="0"/>
        <v>2</v>
      </c>
      <c r="P9" s="42">
        <f t="shared" si="0"/>
        <v>1</v>
      </c>
      <c r="Q9" s="42">
        <f t="shared" si="0"/>
        <v>2</v>
      </c>
      <c r="R9" s="42">
        <f t="shared" si="0"/>
        <v>1</v>
      </c>
      <c r="S9" s="42"/>
      <c r="T9" s="42"/>
    </row>
    <row r="10" spans="1:20">
      <c r="A10" s="42">
        <v>6</v>
      </c>
      <c r="B10" s="42">
        <v>2</v>
      </c>
      <c r="C10" s="42">
        <v>1</v>
      </c>
      <c r="D10" s="42">
        <v>3</v>
      </c>
      <c r="E10" s="42">
        <v>5</v>
      </c>
      <c r="F10" s="42">
        <v>4</v>
      </c>
      <c r="G10" s="42">
        <v>1</v>
      </c>
      <c r="H10" s="42">
        <v>6</v>
      </c>
      <c r="I10" s="42">
        <v>4</v>
      </c>
      <c r="J10" s="42">
        <v>3</v>
      </c>
      <c r="K10" s="42">
        <v>2</v>
      </c>
      <c r="M10" s="42">
        <f t="shared" si="0"/>
        <v>2</v>
      </c>
      <c r="N10" s="42">
        <f t="shared" si="0"/>
        <v>2</v>
      </c>
      <c r="O10" s="42">
        <f t="shared" si="0"/>
        <v>2</v>
      </c>
      <c r="P10" s="42">
        <f t="shared" si="0"/>
        <v>2</v>
      </c>
      <c r="Q10" s="42">
        <f t="shared" si="0"/>
        <v>1</v>
      </c>
      <c r="R10" s="42">
        <f t="shared" si="0"/>
        <v>2</v>
      </c>
      <c r="S10" s="42"/>
      <c r="T10" s="42"/>
    </row>
    <row r="11" spans="1:20">
      <c r="A11" s="42">
        <v>6</v>
      </c>
      <c r="B11" s="42">
        <v>1</v>
      </c>
      <c r="C11" s="42">
        <v>5</v>
      </c>
      <c r="D11" s="42">
        <v>4</v>
      </c>
      <c r="E11" s="42">
        <v>3</v>
      </c>
      <c r="F11" s="42">
        <v>5</v>
      </c>
      <c r="G11" s="42">
        <v>2</v>
      </c>
      <c r="H11" s="42">
        <v>1</v>
      </c>
      <c r="I11" s="42">
        <v>5</v>
      </c>
      <c r="J11" s="42">
        <v>4</v>
      </c>
      <c r="K11" s="42">
        <v>3</v>
      </c>
      <c r="M11" s="42">
        <f t="shared" si="0"/>
        <v>2</v>
      </c>
      <c r="N11" s="42">
        <f t="shared" si="0"/>
        <v>1</v>
      </c>
      <c r="O11" s="42">
        <f t="shared" si="0"/>
        <v>2</v>
      </c>
      <c r="P11" s="42">
        <f t="shared" si="0"/>
        <v>2</v>
      </c>
      <c r="Q11" s="42">
        <f t="shared" si="0"/>
        <v>3</v>
      </c>
      <c r="R11" s="42">
        <f t="shared" si="0"/>
        <v>1</v>
      </c>
      <c r="S11" s="42"/>
      <c r="T11" s="42"/>
    </row>
    <row r="12" spans="1:20">
      <c r="A12" s="42">
        <v>5</v>
      </c>
      <c r="B12" s="42">
        <v>6</v>
      </c>
      <c r="C12" s="42">
        <v>1</v>
      </c>
      <c r="D12" s="42">
        <v>2</v>
      </c>
      <c r="E12" s="42">
        <v>3</v>
      </c>
      <c r="F12" s="42">
        <v>1</v>
      </c>
      <c r="G12" s="42">
        <v>3</v>
      </c>
      <c r="H12" s="42">
        <v>2</v>
      </c>
      <c r="I12" s="42">
        <v>6</v>
      </c>
      <c r="J12" s="42">
        <v>5</v>
      </c>
      <c r="K12" s="42">
        <v>4</v>
      </c>
      <c r="M12" s="42">
        <f t="shared" si="0"/>
        <v>2</v>
      </c>
      <c r="N12" s="42">
        <f t="shared" si="0"/>
        <v>2</v>
      </c>
      <c r="O12" s="42">
        <f t="shared" si="0"/>
        <v>2</v>
      </c>
      <c r="P12" s="42">
        <f t="shared" si="0"/>
        <v>1</v>
      </c>
      <c r="Q12" s="42">
        <f t="shared" si="0"/>
        <v>2</v>
      </c>
      <c r="R12" s="42">
        <f t="shared" si="0"/>
        <v>2</v>
      </c>
      <c r="S12" s="42"/>
      <c r="T12" s="42"/>
    </row>
    <row r="13" spans="1:20">
      <c r="A13" s="42">
        <v>4</v>
      </c>
      <c r="B13" s="42">
        <v>1</v>
      </c>
      <c r="C13" s="42">
        <v>3</v>
      </c>
      <c r="D13" s="42">
        <v>2</v>
      </c>
      <c r="E13" s="42">
        <v>5</v>
      </c>
      <c r="F13" s="42">
        <v>6</v>
      </c>
      <c r="G13" s="42">
        <v>4</v>
      </c>
      <c r="H13" s="42">
        <v>3</v>
      </c>
      <c r="I13" s="42">
        <v>1</v>
      </c>
      <c r="J13" s="42">
        <v>6</v>
      </c>
      <c r="K13" s="42">
        <v>5</v>
      </c>
      <c r="M13" s="42">
        <f t="shared" si="0"/>
        <v>2</v>
      </c>
      <c r="N13" s="42">
        <f t="shared" si="0"/>
        <v>1</v>
      </c>
      <c r="O13" s="42">
        <f t="shared" si="0"/>
        <v>2</v>
      </c>
      <c r="P13" s="42">
        <f t="shared" si="0"/>
        <v>2</v>
      </c>
      <c r="Q13" s="42">
        <f t="shared" si="0"/>
        <v>2</v>
      </c>
      <c r="R13" s="42">
        <f t="shared" si="0"/>
        <v>2</v>
      </c>
      <c r="S13" s="42"/>
      <c r="T13" s="42"/>
    </row>
    <row r="15" spans="1:20">
      <c r="A15" s="28" t="b">
        <f t="shared" ref="A15:K15" si="1">A2=B2</f>
        <v>0</v>
      </c>
      <c r="B15" s="28" t="b">
        <f t="shared" si="1"/>
        <v>0</v>
      </c>
      <c r="C15" s="28" t="b">
        <f t="shared" si="1"/>
        <v>0</v>
      </c>
      <c r="D15" s="28" t="b">
        <f t="shared" si="1"/>
        <v>0</v>
      </c>
      <c r="E15" s="28" t="b">
        <f t="shared" si="1"/>
        <v>0</v>
      </c>
      <c r="F15" s="28" t="b">
        <f t="shared" si="1"/>
        <v>0</v>
      </c>
      <c r="G15" s="28" t="b">
        <f t="shared" si="1"/>
        <v>0</v>
      </c>
      <c r="H15" s="28" t="b">
        <f t="shared" si="1"/>
        <v>0</v>
      </c>
      <c r="I15" s="28" t="b">
        <f t="shared" si="1"/>
        <v>0</v>
      </c>
      <c r="J15" s="28" t="b">
        <f t="shared" si="1"/>
        <v>0</v>
      </c>
      <c r="K15" s="28" t="b">
        <f t="shared" si="1"/>
        <v>0</v>
      </c>
    </row>
    <row r="16" spans="1:20">
      <c r="A16" s="28" t="b">
        <f t="shared" ref="A16:K16" si="2">A3=B3</f>
        <v>0</v>
      </c>
      <c r="B16" s="28" t="b">
        <f t="shared" si="2"/>
        <v>0</v>
      </c>
      <c r="C16" s="28" t="b">
        <f t="shared" si="2"/>
        <v>0</v>
      </c>
      <c r="D16" s="28" t="b">
        <f t="shared" si="2"/>
        <v>0</v>
      </c>
      <c r="E16" s="28" t="b">
        <f t="shared" si="2"/>
        <v>0</v>
      </c>
      <c r="F16" s="28" t="b">
        <f t="shared" si="2"/>
        <v>0</v>
      </c>
      <c r="G16" s="28" t="b">
        <f t="shared" si="2"/>
        <v>0</v>
      </c>
      <c r="H16" s="28" t="b">
        <f t="shared" si="2"/>
        <v>0</v>
      </c>
      <c r="I16" s="28" t="b">
        <f t="shared" si="2"/>
        <v>0</v>
      </c>
      <c r="J16" s="28" t="b">
        <f t="shared" si="2"/>
        <v>0</v>
      </c>
      <c r="K16" s="28" t="b">
        <f t="shared" si="2"/>
        <v>0</v>
      </c>
    </row>
    <row r="17" spans="1:11">
      <c r="A17" s="28" t="b">
        <f t="shared" ref="A17:K17" si="3">A4=B4</f>
        <v>0</v>
      </c>
      <c r="B17" s="28" t="b">
        <f t="shared" si="3"/>
        <v>0</v>
      </c>
      <c r="C17" s="28" t="b">
        <f t="shared" si="3"/>
        <v>0</v>
      </c>
      <c r="D17" s="28" t="b">
        <f t="shared" si="3"/>
        <v>0</v>
      </c>
      <c r="E17" s="28" t="b">
        <f t="shared" si="3"/>
        <v>0</v>
      </c>
      <c r="F17" s="28" t="b">
        <f t="shared" si="3"/>
        <v>0</v>
      </c>
      <c r="G17" s="28" t="b">
        <f t="shared" si="3"/>
        <v>0</v>
      </c>
      <c r="H17" s="28" t="b">
        <f t="shared" si="3"/>
        <v>0</v>
      </c>
      <c r="I17" s="28" t="b">
        <f t="shared" si="3"/>
        <v>0</v>
      </c>
      <c r="J17" s="28" t="b">
        <f t="shared" si="3"/>
        <v>0</v>
      </c>
      <c r="K17" s="28" t="b">
        <f t="shared" si="3"/>
        <v>0</v>
      </c>
    </row>
    <row r="18" spans="1:11">
      <c r="A18" s="28" t="b">
        <f t="shared" ref="A18:K18" si="4">A5=B5</f>
        <v>0</v>
      </c>
      <c r="B18" s="28" t="b">
        <f t="shared" si="4"/>
        <v>0</v>
      </c>
      <c r="C18" s="28" t="b">
        <f t="shared" si="4"/>
        <v>0</v>
      </c>
      <c r="D18" s="28" t="b">
        <f t="shared" si="4"/>
        <v>0</v>
      </c>
      <c r="E18" s="28" t="b">
        <f t="shared" si="4"/>
        <v>0</v>
      </c>
      <c r="F18" s="28" t="b">
        <f t="shared" si="4"/>
        <v>0</v>
      </c>
      <c r="G18" s="28" t="b">
        <f t="shared" si="4"/>
        <v>0</v>
      </c>
      <c r="H18" s="28" t="b">
        <f t="shared" si="4"/>
        <v>0</v>
      </c>
      <c r="I18" s="28" t="b">
        <f t="shared" si="4"/>
        <v>0</v>
      </c>
      <c r="J18" s="28" t="b">
        <f t="shared" si="4"/>
        <v>0</v>
      </c>
      <c r="K18" s="28" t="b">
        <f t="shared" si="4"/>
        <v>0</v>
      </c>
    </row>
    <row r="19" spans="1:11">
      <c r="A19" s="28" t="b">
        <f t="shared" ref="A19:K19" si="5">A6=B6</f>
        <v>0</v>
      </c>
      <c r="B19" s="28" t="b">
        <f t="shared" si="5"/>
        <v>0</v>
      </c>
      <c r="C19" s="28" t="b">
        <f t="shared" si="5"/>
        <v>0</v>
      </c>
      <c r="D19" s="28" t="b">
        <f t="shared" si="5"/>
        <v>0</v>
      </c>
      <c r="E19" s="28" t="b">
        <f t="shared" si="5"/>
        <v>0</v>
      </c>
      <c r="F19" s="28" t="b">
        <f t="shared" si="5"/>
        <v>0</v>
      </c>
      <c r="G19" s="28" t="b">
        <f t="shared" si="5"/>
        <v>0</v>
      </c>
      <c r="H19" s="28" t="b">
        <f t="shared" si="5"/>
        <v>0</v>
      </c>
      <c r="I19" s="28" t="b">
        <f t="shared" si="5"/>
        <v>0</v>
      </c>
      <c r="J19" s="28" t="b">
        <f t="shared" si="5"/>
        <v>0</v>
      </c>
      <c r="K19" s="28" t="b">
        <f t="shared" si="5"/>
        <v>0</v>
      </c>
    </row>
    <row r="20" spans="1:11">
      <c r="A20" s="28" t="b">
        <f t="shared" ref="A20:K20" si="6">A7=B7</f>
        <v>0</v>
      </c>
      <c r="B20" s="28" t="b">
        <f t="shared" si="6"/>
        <v>0</v>
      </c>
      <c r="C20" s="28" t="b">
        <f t="shared" si="6"/>
        <v>0</v>
      </c>
      <c r="D20" s="28" t="b">
        <f t="shared" si="6"/>
        <v>0</v>
      </c>
      <c r="E20" s="28" t="b">
        <f t="shared" si="6"/>
        <v>0</v>
      </c>
      <c r="F20" s="28" t="b">
        <f t="shared" si="6"/>
        <v>0</v>
      </c>
      <c r="G20" s="28" t="b">
        <f t="shared" si="6"/>
        <v>0</v>
      </c>
      <c r="H20" s="28" t="b">
        <f t="shared" si="6"/>
        <v>0</v>
      </c>
      <c r="I20" s="28" t="b">
        <f t="shared" si="6"/>
        <v>0</v>
      </c>
      <c r="J20" s="28" t="b">
        <f t="shared" si="6"/>
        <v>0</v>
      </c>
      <c r="K20" s="28" t="b">
        <f t="shared" si="6"/>
        <v>0</v>
      </c>
    </row>
    <row r="21" spans="1:11">
      <c r="A21" s="28" t="b">
        <f t="shared" ref="A21:K21" si="7">A8=B8</f>
        <v>0</v>
      </c>
      <c r="B21" s="28" t="b">
        <f t="shared" si="7"/>
        <v>0</v>
      </c>
      <c r="C21" s="28" t="b">
        <f t="shared" si="7"/>
        <v>0</v>
      </c>
      <c r="D21" s="28" t="b">
        <f t="shared" si="7"/>
        <v>0</v>
      </c>
      <c r="E21" s="28" t="b">
        <f t="shared" si="7"/>
        <v>0</v>
      </c>
      <c r="F21" s="28" t="b">
        <f t="shared" si="7"/>
        <v>0</v>
      </c>
      <c r="G21" s="28" t="b">
        <f t="shared" si="7"/>
        <v>0</v>
      </c>
      <c r="H21" s="28" t="b">
        <f t="shared" si="7"/>
        <v>0</v>
      </c>
      <c r="I21" s="28" t="b">
        <f t="shared" si="7"/>
        <v>0</v>
      </c>
      <c r="J21" s="28" t="b">
        <f t="shared" si="7"/>
        <v>0</v>
      </c>
      <c r="K21" s="28" t="b">
        <f t="shared" si="7"/>
        <v>0</v>
      </c>
    </row>
    <row r="22" spans="1:11">
      <c r="A22" s="28" t="b">
        <f t="shared" ref="A22:K22" si="8">A9=B9</f>
        <v>0</v>
      </c>
      <c r="B22" s="28" t="b">
        <f t="shared" si="8"/>
        <v>0</v>
      </c>
      <c r="C22" s="28" t="b">
        <f t="shared" si="8"/>
        <v>0</v>
      </c>
      <c r="D22" s="28" t="b">
        <f t="shared" si="8"/>
        <v>0</v>
      </c>
      <c r="E22" s="28" t="b">
        <f t="shared" si="8"/>
        <v>0</v>
      </c>
      <c r="F22" s="28" t="b">
        <f t="shared" si="8"/>
        <v>0</v>
      </c>
      <c r="G22" s="28" t="b">
        <f t="shared" si="8"/>
        <v>0</v>
      </c>
      <c r="H22" s="28" t="b">
        <f t="shared" si="8"/>
        <v>0</v>
      </c>
      <c r="I22" s="28" t="b">
        <f t="shared" si="8"/>
        <v>0</v>
      </c>
      <c r="J22" s="28" t="b">
        <f t="shared" si="8"/>
        <v>0</v>
      </c>
      <c r="K22" s="28" t="b">
        <f t="shared" si="8"/>
        <v>0</v>
      </c>
    </row>
    <row r="23" spans="1:11">
      <c r="A23" s="28" t="b">
        <f t="shared" ref="A23:K23" si="9">A10=B10</f>
        <v>0</v>
      </c>
      <c r="B23" s="28" t="b">
        <f t="shared" si="9"/>
        <v>0</v>
      </c>
      <c r="C23" s="28" t="b">
        <f t="shared" si="9"/>
        <v>0</v>
      </c>
      <c r="D23" s="28" t="b">
        <f t="shared" si="9"/>
        <v>0</v>
      </c>
      <c r="E23" s="28" t="b">
        <f t="shared" si="9"/>
        <v>0</v>
      </c>
      <c r="F23" s="28" t="b">
        <f t="shared" si="9"/>
        <v>0</v>
      </c>
      <c r="G23" s="28" t="b">
        <f t="shared" si="9"/>
        <v>0</v>
      </c>
      <c r="H23" s="28" t="b">
        <f t="shared" si="9"/>
        <v>0</v>
      </c>
      <c r="I23" s="28" t="b">
        <f t="shared" si="9"/>
        <v>0</v>
      </c>
      <c r="J23" s="28" t="b">
        <f t="shared" si="9"/>
        <v>0</v>
      </c>
      <c r="K23" s="28" t="b">
        <f t="shared" si="9"/>
        <v>0</v>
      </c>
    </row>
    <row r="24" spans="1:11">
      <c r="A24" s="28" t="b">
        <f t="shared" ref="A24:K24" si="10">A11=B11</f>
        <v>0</v>
      </c>
      <c r="B24" s="28" t="b">
        <f t="shared" si="10"/>
        <v>0</v>
      </c>
      <c r="C24" s="28" t="b">
        <f t="shared" si="10"/>
        <v>0</v>
      </c>
      <c r="D24" s="28" t="b">
        <f t="shared" si="10"/>
        <v>0</v>
      </c>
      <c r="E24" s="28" t="b">
        <f t="shared" si="10"/>
        <v>0</v>
      </c>
      <c r="F24" s="28" t="b">
        <f t="shared" si="10"/>
        <v>0</v>
      </c>
      <c r="G24" s="28" t="b">
        <f t="shared" si="10"/>
        <v>0</v>
      </c>
      <c r="H24" s="28" t="b">
        <f t="shared" si="10"/>
        <v>0</v>
      </c>
      <c r="I24" s="28" t="b">
        <f t="shared" si="10"/>
        <v>0</v>
      </c>
      <c r="J24" s="28" t="b">
        <f t="shared" si="10"/>
        <v>0</v>
      </c>
      <c r="K24" s="28" t="b">
        <f t="shared" si="10"/>
        <v>0</v>
      </c>
    </row>
    <row r="25" spans="1:11">
      <c r="A25" s="28" t="b">
        <f t="shared" ref="A25:K25" si="11">A12=B12</f>
        <v>0</v>
      </c>
      <c r="B25" s="28" t="b">
        <f t="shared" si="11"/>
        <v>0</v>
      </c>
      <c r="C25" s="28" t="b">
        <f t="shared" si="11"/>
        <v>0</v>
      </c>
      <c r="D25" s="28" t="b">
        <f t="shared" si="11"/>
        <v>0</v>
      </c>
      <c r="E25" s="28" t="b">
        <f t="shared" si="11"/>
        <v>0</v>
      </c>
      <c r="F25" s="28" t="b">
        <f t="shared" si="11"/>
        <v>0</v>
      </c>
      <c r="G25" s="28" t="b">
        <f t="shared" si="11"/>
        <v>0</v>
      </c>
      <c r="H25" s="28" t="b">
        <f t="shared" si="11"/>
        <v>0</v>
      </c>
      <c r="I25" s="28" t="b">
        <f t="shared" si="11"/>
        <v>0</v>
      </c>
      <c r="J25" s="28" t="b">
        <f t="shared" si="11"/>
        <v>0</v>
      </c>
      <c r="K25" s="28" t="b">
        <f t="shared" si="11"/>
        <v>0</v>
      </c>
    </row>
    <row r="26" spans="1:11">
      <c r="A26" s="28" t="b">
        <f t="shared" ref="A26:K26" si="12">A13=B13</f>
        <v>0</v>
      </c>
      <c r="B26" s="28" t="b">
        <f t="shared" si="12"/>
        <v>0</v>
      </c>
      <c r="C26" s="28" t="b">
        <f t="shared" si="12"/>
        <v>0</v>
      </c>
      <c r="D26" s="28" t="b">
        <f t="shared" si="12"/>
        <v>0</v>
      </c>
      <c r="E26" s="28" t="b">
        <f t="shared" si="12"/>
        <v>0</v>
      </c>
      <c r="F26" s="28" t="b">
        <f t="shared" si="12"/>
        <v>0</v>
      </c>
      <c r="G26" s="28" t="b">
        <f t="shared" si="12"/>
        <v>0</v>
      </c>
      <c r="H26" s="28" t="b">
        <f t="shared" si="12"/>
        <v>0</v>
      </c>
      <c r="I26" s="28" t="b">
        <f t="shared" si="12"/>
        <v>0</v>
      </c>
      <c r="J26" s="28" t="b">
        <f t="shared" si="12"/>
        <v>0</v>
      </c>
      <c r="K26" s="28" t="b">
        <f t="shared" si="12"/>
        <v>0</v>
      </c>
    </row>
  </sheetData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12</vt:lpstr>
      <vt:lpstr>SL</vt:lpstr>
      <vt:lpstr>CD</vt:lpstr>
      <vt:lpstr>Mesas</vt:lpstr>
      <vt:lpstr>'12'!Area_de_impressao</vt:lpstr>
      <vt:lpstr>Mesas!Area_de_impressao</vt:lpstr>
      <vt:lpstr>SL!Area_de_impressao</vt:lpstr>
      <vt:lpstr>'12'!Titulos_de_impressao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C.B.F.M</dc:title>
  <dc:subject>Tabela Sub15-20</dc:subject>
  <dc:creator>Vinicius De Simoni</dc:creator>
  <dc:description>XXII Campeonato Brasileiro de Futebol de Mesa - São Paulo, 04 a 07 de Setembro de 2010</dc:description>
  <cp:lastModifiedBy>CLUB</cp:lastModifiedBy>
  <cp:lastPrinted>2017-11-20T04:02:00Z</cp:lastPrinted>
  <dcterms:created xsi:type="dcterms:W3CDTF">1997-10-28T14:25:32Z</dcterms:created>
  <dcterms:modified xsi:type="dcterms:W3CDTF">2026-07-04T20:24:36Z</dcterms:modified>
</cp:coreProperties>
</file>