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_PESSOAL\Futebol de Mesa - Botão\2026\Taça do Interior\FINAL\"/>
    </mc:Choice>
  </mc:AlternateContent>
  <xr:revisionPtr revIDLastSave="0" documentId="8_{3EE0F7F7-33F2-45E0-8A5F-92AEE12FE17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2" sheetId="1" r:id="rId1"/>
    <sheet name="SL" sheetId="2" r:id="rId2"/>
    <sheet name="CD" sheetId="3" r:id="rId3"/>
    <sheet name="Mesas" sheetId="4" r:id="rId4"/>
  </sheets>
  <definedNames>
    <definedName name="_xlnm__FilterDatabase" localSheetId="1">SL!$Z$1:$AG$93</definedName>
    <definedName name="_xlnm__FilterDatabase_1">SL!$Z$1:$AG$93</definedName>
    <definedName name="_xlnm_Print_Area" localSheetId="0">'12'!$B$1:$Z$180</definedName>
    <definedName name="_xlnm_Print_Area" localSheetId="3">Mesas!$A$1:$B$108</definedName>
    <definedName name="_xlnm_Print_Area" localSheetId="1">SL!$B$2:$X$528</definedName>
    <definedName name="_xlnm_Print_Titles" localSheetId="0">'12'!$27:$30</definedName>
    <definedName name="_xlnm_Print_Titles" localSheetId="3">NA()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"#REF!"</definedName>
    <definedName name="Print_Area_MI" localSheetId="1">NA()</definedName>
    <definedName name="Print_Area_MI">"#REF!"</definedName>
    <definedName name="_xlnm.Print_Titles" localSheetId="0">'12'!$27:$30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26" i="4" l="1"/>
  <c r="J26" i="4"/>
  <c r="I26" i="4"/>
  <c r="H26" i="4"/>
  <c r="G26" i="4"/>
  <c r="F26" i="4"/>
  <c r="E26" i="4"/>
  <c r="D26" i="4"/>
  <c r="C26" i="4"/>
  <c r="B26" i="4"/>
  <c r="A26" i="4"/>
  <c r="K25" i="4"/>
  <c r="J25" i="4"/>
  <c r="I25" i="4"/>
  <c r="H25" i="4"/>
  <c r="G25" i="4"/>
  <c r="F25" i="4"/>
  <c r="E25" i="4"/>
  <c r="D25" i="4"/>
  <c r="C25" i="4"/>
  <c r="B25" i="4"/>
  <c r="A25" i="4"/>
  <c r="K24" i="4"/>
  <c r="J24" i="4"/>
  <c r="I24" i="4"/>
  <c r="H24" i="4"/>
  <c r="G24" i="4"/>
  <c r="F24" i="4"/>
  <c r="E24" i="4"/>
  <c r="D24" i="4"/>
  <c r="C24" i="4"/>
  <c r="B24" i="4"/>
  <c r="A24" i="4"/>
  <c r="K23" i="4"/>
  <c r="J23" i="4"/>
  <c r="I23" i="4"/>
  <c r="H23" i="4"/>
  <c r="G23" i="4"/>
  <c r="F23" i="4"/>
  <c r="E23" i="4"/>
  <c r="D23" i="4"/>
  <c r="C23" i="4"/>
  <c r="B23" i="4"/>
  <c r="A23" i="4"/>
  <c r="K22" i="4"/>
  <c r="J22" i="4"/>
  <c r="I22" i="4"/>
  <c r="H22" i="4"/>
  <c r="G22" i="4"/>
  <c r="F22" i="4"/>
  <c r="E22" i="4"/>
  <c r="D22" i="4"/>
  <c r="C22" i="4"/>
  <c r="B22" i="4"/>
  <c r="A22" i="4"/>
  <c r="K21" i="4"/>
  <c r="J21" i="4"/>
  <c r="I21" i="4"/>
  <c r="H21" i="4"/>
  <c r="G21" i="4"/>
  <c r="F21" i="4"/>
  <c r="E21" i="4"/>
  <c r="D21" i="4"/>
  <c r="C21" i="4"/>
  <c r="B21" i="4"/>
  <c r="A21" i="4"/>
  <c r="K20" i="4"/>
  <c r="J20" i="4"/>
  <c r="I20" i="4"/>
  <c r="H20" i="4"/>
  <c r="G20" i="4"/>
  <c r="F20" i="4"/>
  <c r="E20" i="4"/>
  <c r="D20" i="4"/>
  <c r="C20" i="4"/>
  <c r="B20" i="4"/>
  <c r="A20" i="4"/>
  <c r="K19" i="4"/>
  <c r="J19" i="4"/>
  <c r="I19" i="4"/>
  <c r="H19" i="4"/>
  <c r="G19" i="4"/>
  <c r="F19" i="4"/>
  <c r="E19" i="4"/>
  <c r="D19" i="4"/>
  <c r="C19" i="4"/>
  <c r="B19" i="4"/>
  <c r="A19" i="4"/>
  <c r="K18" i="4"/>
  <c r="J18" i="4"/>
  <c r="I18" i="4"/>
  <c r="H18" i="4"/>
  <c r="G18" i="4"/>
  <c r="F18" i="4"/>
  <c r="E18" i="4"/>
  <c r="D18" i="4"/>
  <c r="C18" i="4"/>
  <c r="B18" i="4"/>
  <c r="A18" i="4"/>
  <c r="K17" i="4"/>
  <c r="J17" i="4"/>
  <c r="I17" i="4"/>
  <c r="H17" i="4"/>
  <c r="G17" i="4"/>
  <c r="F17" i="4"/>
  <c r="E17" i="4"/>
  <c r="D17" i="4"/>
  <c r="C17" i="4"/>
  <c r="B17" i="4"/>
  <c r="A17" i="4"/>
  <c r="K16" i="4"/>
  <c r="J16" i="4"/>
  <c r="I16" i="4"/>
  <c r="H16" i="4"/>
  <c r="G16" i="4"/>
  <c r="F16" i="4"/>
  <c r="E16" i="4"/>
  <c r="D16" i="4"/>
  <c r="C16" i="4"/>
  <c r="B16" i="4"/>
  <c r="A16" i="4"/>
  <c r="K15" i="4"/>
  <c r="J15" i="4"/>
  <c r="I15" i="4"/>
  <c r="H15" i="4"/>
  <c r="G15" i="4"/>
  <c r="F15" i="4"/>
  <c r="E15" i="4"/>
  <c r="D15" i="4"/>
  <c r="C15" i="4"/>
  <c r="B15" i="4"/>
  <c r="A15" i="4"/>
  <c r="R13" i="4"/>
  <c r="Q13" i="4"/>
  <c r="P13" i="4"/>
  <c r="O13" i="4"/>
  <c r="N13" i="4"/>
  <c r="M13" i="4"/>
  <c r="R12" i="4"/>
  <c r="Q12" i="4"/>
  <c r="P12" i="4"/>
  <c r="O12" i="4"/>
  <c r="N12" i="4"/>
  <c r="M12" i="4"/>
  <c r="R11" i="4"/>
  <c r="Q11" i="4"/>
  <c r="P11" i="4"/>
  <c r="O11" i="4"/>
  <c r="N11" i="4"/>
  <c r="M11" i="4"/>
  <c r="R10" i="4"/>
  <c r="Q10" i="4"/>
  <c r="P10" i="4"/>
  <c r="O10" i="4"/>
  <c r="N10" i="4"/>
  <c r="M10" i="4"/>
  <c r="R9" i="4"/>
  <c r="Q9" i="4"/>
  <c r="P9" i="4"/>
  <c r="O9" i="4"/>
  <c r="N9" i="4"/>
  <c r="M9" i="4"/>
  <c r="R8" i="4"/>
  <c r="Q8" i="4"/>
  <c r="P8" i="4"/>
  <c r="O8" i="4"/>
  <c r="N8" i="4"/>
  <c r="M8" i="4"/>
  <c r="R7" i="4"/>
  <c r="Q7" i="4"/>
  <c r="P7" i="4"/>
  <c r="O7" i="4"/>
  <c r="N7" i="4"/>
  <c r="M7" i="4"/>
  <c r="R6" i="4"/>
  <c r="Q6" i="4"/>
  <c r="P6" i="4"/>
  <c r="O6" i="4"/>
  <c r="N6" i="4"/>
  <c r="M6" i="4"/>
  <c r="R5" i="4"/>
  <c r="Q5" i="4"/>
  <c r="P5" i="4"/>
  <c r="O5" i="4"/>
  <c r="N5" i="4"/>
  <c r="M5" i="4"/>
  <c r="R4" i="4"/>
  <c r="Q4" i="4"/>
  <c r="P4" i="4"/>
  <c r="O4" i="4"/>
  <c r="N4" i="4"/>
  <c r="M4" i="4"/>
  <c r="R3" i="4"/>
  <c r="Q3" i="4"/>
  <c r="P3" i="4"/>
  <c r="O3" i="4"/>
  <c r="N3" i="4"/>
  <c r="M3" i="4"/>
  <c r="R2" i="4"/>
  <c r="Q2" i="4"/>
  <c r="P2" i="4"/>
  <c r="O2" i="4"/>
  <c r="N2" i="4"/>
  <c r="M2" i="4"/>
  <c r="O526" i="2"/>
  <c r="O518" i="2"/>
  <c r="C518" i="2"/>
  <c r="C510" i="2"/>
  <c r="O502" i="2"/>
  <c r="C502" i="2"/>
  <c r="C494" i="2"/>
  <c r="O486" i="2"/>
  <c r="C486" i="2"/>
  <c r="O478" i="2"/>
  <c r="O470" i="2"/>
  <c r="C470" i="2"/>
  <c r="O462" i="2"/>
  <c r="C462" i="2"/>
  <c r="O454" i="2"/>
  <c r="C454" i="2"/>
  <c r="C446" i="2"/>
  <c r="O438" i="2"/>
  <c r="C438" i="2"/>
  <c r="O422" i="2"/>
  <c r="C422" i="2"/>
  <c r="O414" i="2"/>
  <c r="O406" i="2"/>
  <c r="C406" i="2"/>
  <c r="O398" i="2"/>
  <c r="O390" i="2"/>
  <c r="C390" i="2"/>
  <c r="O374" i="2"/>
  <c r="C374" i="2"/>
  <c r="C366" i="2"/>
  <c r="O358" i="2"/>
  <c r="C358" i="2"/>
  <c r="O350" i="2"/>
  <c r="O342" i="2"/>
  <c r="C342" i="2"/>
  <c r="O334" i="2"/>
  <c r="C334" i="2"/>
  <c r="O326" i="2"/>
  <c r="C326" i="2"/>
  <c r="C318" i="2"/>
  <c r="O310" i="2"/>
  <c r="C310" i="2"/>
  <c r="O294" i="2"/>
  <c r="C294" i="2"/>
  <c r="O278" i="2"/>
  <c r="C278" i="2"/>
  <c r="C270" i="2"/>
  <c r="O262" i="2"/>
  <c r="C262" i="2"/>
  <c r="O246" i="2"/>
  <c r="C246" i="2"/>
  <c r="O238" i="2"/>
  <c r="O230" i="2"/>
  <c r="C230" i="2"/>
  <c r="O222" i="2"/>
  <c r="O214" i="2"/>
  <c r="C214" i="2"/>
  <c r="O206" i="2"/>
  <c r="O198" i="2"/>
  <c r="C198" i="2"/>
  <c r="C190" i="2"/>
  <c r="O182" i="2"/>
  <c r="C182" i="2"/>
  <c r="O174" i="2"/>
  <c r="O166" i="2"/>
  <c r="C166" i="2"/>
  <c r="C158" i="2"/>
  <c r="O150" i="2"/>
  <c r="C150" i="2"/>
  <c r="C142" i="2"/>
  <c r="O134" i="2"/>
  <c r="C134" i="2"/>
  <c r="O118" i="2"/>
  <c r="C118" i="2"/>
  <c r="C110" i="2"/>
  <c r="O102" i="2"/>
  <c r="C102" i="2"/>
  <c r="C94" i="2"/>
  <c r="E91" i="2"/>
  <c r="C90" i="2"/>
  <c r="O86" i="2"/>
  <c r="C86" i="2"/>
  <c r="C78" i="2"/>
  <c r="O74" i="2"/>
  <c r="O70" i="2"/>
  <c r="C70" i="2"/>
  <c r="AE67" i="2"/>
  <c r="AE66" i="2"/>
  <c r="C526" i="2" s="1"/>
  <c r="AE65" i="2"/>
  <c r="O510" i="2" s="1"/>
  <c r="AE64" i="2"/>
  <c r="AE63" i="2"/>
  <c r="O494" i="2" s="1"/>
  <c r="AE62" i="2"/>
  <c r="O62" i="2"/>
  <c r="AE61" i="2"/>
  <c r="AE60" i="2"/>
  <c r="C478" i="2" s="1"/>
  <c r="AE59" i="2"/>
  <c r="AE58" i="2"/>
  <c r="C58" i="2"/>
  <c r="AE57" i="2"/>
  <c r="O446" i="2" s="1"/>
  <c r="AE56" i="2"/>
  <c r="AE55" i="2"/>
  <c r="O430" i="2" s="1"/>
  <c r="AE54" i="2"/>
  <c r="C430" i="2" s="1"/>
  <c r="O54" i="2"/>
  <c r="C54" i="2"/>
  <c r="AE53" i="2"/>
  <c r="AE52" i="2"/>
  <c r="C414" i="2" s="1"/>
  <c r="AE51" i="2"/>
  <c r="AE50" i="2"/>
  <c r="C398" i="2" s="1"/>
  <c r="AE49" i="2"/>
  <c r="O382" i="2" s="1"/>
  <c r="AE48" i="2"/>
  <c r="C382" i="2" s="1"/>
  <c r="AE47" i="2"/>
  <c r="O366" i="2" s="1"/>
  <c r="AE46" i="2"/>
  <c r="AE45" i="2"/>
  <c r="AE44" i="2"/>
  <c r="C350" i="2" s="1"/>
  <c r="AE43" i="2"/>
  <c r="AE42" i="2"/>
  <c r="O42" i="2"/>
  <c r="C42" i="2"/>
  <c r="AE41" i="2"/>
  <c r="O318" i="2" s="1"/>
  <c r="AE40" i="2"/>
  <c r="AE39" i="2"/>
  <c r="O302" i="2" s="1"/>
  <c r="AE38" i="2"/>
  <c r="C302" i="2" s="1"/>
  <c r="O38" i="2"/>
  <c r="C38" i="2"/>
  <c r="AE37" i="2"/>
  <c r="O286" i="2" s="1"/>
  <c r="AE36" i="2"/>
  <c r="C286" i="2" s="1"/>
  <c r="AE35" i="2"/>
  <c r="O270" i="2" s="1"/>
  <c r="AE34" i="2"/>
  <c r="AE33" i="2"/>
  <c r="O254" i="2" s="1"/>
  <c r="AE32" i="2"/>
  <c r="C254" i="2" s="1"/>
  <c r="AE31" i="2"/>
  <c r="AE30" i="2"/>
  <c r="C238" i="2" s="1"/>
  <c r="O30" i="2"/>
  <c r="AE29" i="2"/>
  <c r="AE28" i="2"/>
  <c r="C222" i="2" s="1"/>
  <c r="AE27" i="2"/>
  <c r="AE26" i="2"/>
  <c r="C206" i="2" s="1"/>
  <c r="O26" i="2"/>
  <c r="C26" i="2"/>
  <c r="AE25" i="2"/>
  <c r="O190" i="2" s="1"/>
  <c r="AE24" i="2"/>
  <c r="AE23" i="2"/>
  <c r="AE22" i="2"/>
  <c r="C174" i="2" s="1"/>
  <c r="O22" i="2"/>
  <c r="C22" i="2"/>
  <c r="AE21" i="2"/>
  <c r="O158" i="2" s="1"/>
  <c r="AE20" i="2"/>
  <c r="AE19" i="2"/>
  <c r="O142" i="2" s="1"/>
  <c r="AE18" i="2"/>
  <c r="AE17" i="2"/>
  <c r="O126" i="2" s="1"/>
  <c r="AE16" i="2"/>
  <c r="C126" i="2" s="1"/>
  <c r="AE15" i="2"/>
  <c r="O110" i="2" s="1"/>
  <c r="AD15" i="2"/>
  <c r="AE14" i="2"/>
  <c r="O14" i="2"/>
  <c r="AE13" i="2"/>
  <c r="O94" i="2" s="1"/>
  <c r="AD13" i="2"/>
  <c r="AE12" i="2"/>
  <c r="AD12" i="2"/>
  <c r="AD18" i="2" s="1"/>
  <c r="AE11" i="2"/>
  <c r="O78" i="2" s="1"/>
  <c r="AD11" i="2"/>
  <c r="AD17" i="2" s="1"/>
  <c r="AE10" i="2"/>
  <c r="AD10" i="2"/>
  <c r="C74" i="2" s="1"/>
  <c r="O10" i="2"/>
  <c r="C10" i="2"/>
  <c r="AE9" i="2"/>
  <c r="AD9" i="2"/>
  <c r="O58" i="2" s="1"/>
  <c r="AE8" i="2"/>
  <c r="C62" i="2" s="1"/>
  <c r="AD8" i="2"/>
  <c r="AD14" i="2" s="1"/>
  <c r="AG7" i="2"/>
  <c r="Q43" i="2" s="1"/>
  <c r="AE7" i="2"/>
  <c r="O46" i="2" s="1"/>
  <c r="AE6" i="2"/>
  <c r="C46" i="2" s="1"/>
  <c r="O6" i="2"/>
  <c r="C6" i="2"/>
  <c r="AE5" i="2"/>
  <c r="AE4" i="2"/>
  <c r="C30" i="2" s="1"/>
  <c r="AE3" i="2"/>
  <c r="AB3" i="2"/>
  <c r="K3" i="2"/>
  <c r="AE2" i="2"/>
  <c r="C14" i="2" s="1"/>
  <c r="AB2" i="2"/>
  <c r="AA2" i="2"/>
  <c r="J180" i="1"/>
  <c r="J179" i="1"/>
  <c r="J178" i="1"/>
  <c r="J177" i="1"/>
  <c r="J176" i="1"/>
  <c r="J175" i="1"/>
  <c r="J174" i="1"/>
  <c r="J173" i="1"/>
  <c r="J172" i="1"/>
  <c r="J171" i="1"/>
  <c r="J170" i="1"/>
  <c r="B170" i="1"/>
  <c r="J169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40" i="1"/>
  <c r="J139" i="1"/>
  <c r="J138" i="1"/>
  <c r="J137" i="1"/>
  <c r="J136" i="1"/>
  <c r="B136" i="1"/>
  <c r="B160" i="1" s="1"/>
  <c r="B176" i="1" s="1"/>
  <c r="J135" i="1"/>
  <c r="J134" i="1"/>
  <c r="J133" i="1"/>
  <c r="J132" i="1"/>
  <c r="J131" i="1"/>
  <c r="J130" i="1"/>
  <c r="J129" i="1"/>
  <c r="J124" i="1"/>
  <c r="J123" i="1"/>
  <c r="J122" i="1"/>
  <c r="B122" i="1"/>
  <c r="B138" i="1" s="1"/>
  <c r="B162" i="1" s="1"/>
  <c r="B178" i="1" s="1"/>
  <c r="J121" i="1"/>
  <c r="B121" i="1"/>
  <c r="B137" i="1" s="1"/>
  <c r="B161" i="1" s="1"/>
  <c r="B177" i="1" s="1"/>
  <c r="J120" i="1"/>
  <c r="B120" i="1"/>
  <c r="J119" i="1"/>
  <c r="J118" i="1"/>
  <c r="J117" i="1"/>
  <c r="J116" i="1"/>
  <c r="J115" i="1"/>
  <c r="J114" i="1"/>
  <c r="J113" i="1"/>
  <c r="AM100" i="1"/>
  <c r="AL100" i="1"/>
  <c r="AK100" i="1"/>
  <c r="AJ100" i="1"/>
  <c r="AI100" i="1"/>
  <c r="AH100" i="1"/>
  <c r="AG100" i="1"/>
  <c r="AF100" i="1"/>
  <c r="AE100" i="1"/>
  <c r="AD100" i="1"/>
  <c r="AM99" i="1"/>
  <c r="AL99" i="1"/>
  <c r="AK99" i="1"/>
  <c r="AJ99" i="1"/>
  <c r="AI99" i="1"/>
  <c r="AH99" i="1"/>
  <c r="AG99" i="1"/>
  <c r="AF99" i="1"/>
  <c r="AE99" i="1"/>
  <c r="AD99" i="1"/>
  <c r="AM98" i="1"/>
  <c r="AL98" i="1"/>
  <c r="AK98" i="1"/>
  <c r="AJ98" i="1"/>
  <c r="AI98" i="1"/>
  <c r="AH98" i="1"/>
  <c r="AG98" i="1"/>
  <c r="AF98" i="1"/>
  <c r="AE98" i="1"/>
  <c r="AD98" i="1"/>
  <c r="AM97" i="1"/>
  <c r="AL97" i="1"/>
  <c r="AK97" i="1"/>
  <c r="AJ97" i="1"/>
  <c r="AI97" i="1"/>
  <c r="AH97" i="1"/>
  <c r="AG97" i="1"/>
  <c r="AF97" i="1"/>
  <c r="AE97" i="1"/>
  <c r="AD97" i="1"/>
  <c r="AM96" i="1"/>
  <c r="AL96" i="1"/>
  <c r="AK96" i="1"/>
  <c r="AJ96" i="1"/>
  <c r="AI96" i="1"/>
  <c r="AH96" i="1"/>
  <c r="AG96" i="1"/>
  <c r="AF96" i="1"/>
  <c r="AE96" i="1"/>
  <c r="AD96" i="1"/>
  <c r="AM95" i="1"/>
  <c r="AL95" i="1"/>
  <c r="AK95" i="1"/>
  <c r="AJ95" i="1"/>
  <c r="AI95" i="1"/>
  <c r="AH95" i="1"/>
  <c r="AG95" i="1"/>
  <c r="AF95" i="1"/>
  <c r="AE95" i="1"/>
  <c r="AD95" i="1"/>
  <c r="AC92" i="1"/>
  <c r="AZ90" i="1"/>
  <c r="AY90" i="1"/>
  <c r="AX90" i="1"/>
  <c r="AW90" i="1"/>
  <c r="AV90" i="1"/>
  <c r="AU90" i="1"/>
  <c r="AT90" i="1"/>
  <c r="AS90" i="1"/>
  <c r="AR90" i="1"/>
  <c r="AQ90" i="1"/>
  <c r="AM90" i="1"/>
  <c r="AL90" i="1"/>
  <c r="AK90" i="1"/>
  <c r="AJ90" i="1"/>
  <c r="AI90" i="1"/>
  <c r="AH90" i="1"/>
  <c r="AG90" i="1"/>
  <c r="AF90" i="1"/>
  <c r="AE90" i="1"/>
  <c r="AD90" i="1"/>
  <c r="AZ89" i="1"/>
  <c r="AY89" i="1"/>
  <c r="AX89" i="1"/>
  <c r="AW89" i="1"/>
  <c r="AV89" i="1"/>
  <c r="AU89" i="1"/>
  <c r="AT89" i="1"/>
  <c r="AS89" i="1"/>
  <c r="AR89" i="1"/>
  <c r="AQ89" i="1"/>
  <c r="AM89" i="1"/>
  <c r="AL89" i="1"/>
  <c r="AK89" i="1"/>
  <c r="AJ89" i="1"/>
  <c r="AI89" i="1"/>
  <c r="AH89" i="1"/>
  <c r="AG89" i="1"/>
  <c r="AF89" i="1"/>
  <c r="AE89" i="1"/>
  <c r="AD89" i="1"/>
  <c r="AZ88" i="1"/>
  <c r="AY88" i="1"/>
  <c r="AX88" i="1"/>
  <c r="AW88" i="1"/>
  <c r="AV88" i="1"/>
  <c r="AU88" i="1"/>
  <c r="AT88" i="1"/>
  <c r="AS88" i="1"/>
  <c r="AR88" i="1"/>
  <c r="AQ88" i="1"/>
  <c r="AM88" i="1"/>
  <c r="AL88" i="1"/>
  <c r="AK88" i="1"/>
  <c r="AJ88" i="1"/>
  <c r="AI88" i="1"/>
  <c r="AH88" i="1"/>
  <c r="AG88" i="1"/>
  <c r="AF88" i="1"/>
  <c r="AE88" i="1"/>
  <c r="AD88" i="1"/>
  <c r="AZ87" i="1"/>
  <c r="AY87" i="1"/>
  <c r="AX87" i="1"/>
  <c r="AW87" i="1"/>
  <c r="AV87" i="1"/>
  <c r="AU87" i="1"/>
  <c r="AT87" i="1"/>
  <c r="AS87" i="1"/>
  <c r="AR87" i="1"/>
  <c r="AQ87" i="1"/>
  <c r="AM87" i="1"/>
  <c r="AL87" i="1"/>
  <c r="AK87" i="1"/>
  <c r="AJ87" i="1"/>
  <c r="AI87" i="1"/>
  <c r="AH87" i="1"/>
  <c r="AG87" i="1"/>
  <c r="AF87" i="1"/>
  <c r="AE87" i="1"/>
  <c r="AD87" i="1"/>
  <c r="AZ86" i="1"/>
  <c r="AY86" i="1"/>
  <c r="AX86" i="1"/>
  <c r="AW86" i="1"/>
  <c r="AV86" i="1"/>
  <c r="AU86" i="1"/>
  <c r="AT86" i="1"/>
  <c r="AS86" i="1"/>
  <c r="AR86" i="1"/>
  <c r="AQ86" i="1"/>
  <c r="AM86" i="1"/>
  <c r="AL86" i="1"/>
  <c r="AK86" i="1"/>
  <c r="AJ86" i="1"/>
  <c r="AI86" i="1"/>
  <c r="AH86" i="1"/>
  <c r="AG86" i="1"/>
  <c r="AF86" i="1"/>
  <c r="AE86" i="1"/>
  <c r="AD86" i="1"/>
  <c r="AZ85" i="1"/>
  <c r="AY85" i="1"/>
  <c r="AX85" i="1"/>
  <c r="AW85" i="1"/>
  <c r="AV85" i="1"/>
  <c r="AU85" i="1"/>
  <c r="AT85" i="1"/>
  <c r="AS85" i="1"/>
  <c r="AR85" i="1"/>
  <c r="AQ85" i="1"/>
  <c r="AM85" i="1"/>
  <c r="AL85" i="1"/>
  <c r="AK85" i="1"/>
  <c r="AJ85" i="1"/>
  <c r="AI85" i="1"/>
  <c r="AH85" i="1"/>
  <c r="AG85" i="1"/>
  <c r="AF85" i="1"/>
  <c r="AE85" i="1"/>
  <c r="AD85" i="1"/>
  <c r="AP82" i="1"/>
  <c r="AC82" i="1"/>
  <c r="AZ80" i="1"/>
  <c r="AY80" i="1"/>
  <c r="AX80" i="1"/>
  <c r="AW80" i="1"/>
  <c r="AV80" i="1"/>
  <c r="AU80" i="1"/>
  <c r="AT80" i="1"/>
  <c r="AS80" i="1"/>
  <c r="AR80" i="1"/>
  <c r="AQ80" i="1"/>
  <c r="AM80" i="1"/>
  <c r="AL80" i="1"/>
  <c r="AK80" i="1"/>
  <c r="AJ80" i="1"/>
  <c r="AI80" i="1"/>
  <c r="AH80" i="1"/>
  <c r="AG80" i="1"/>
  <c r="AF80" i="1"/>
  <c r="AE80" i="1"/>
  <c r="AD80" i="1"/>
  <c r="AZ79" i="1"/>
  <c r="AY79" i="1"/>
  <c r="AX79" i="1"/>
  <c r="AW79" i="1"/>
  <c r="AV79" i="1"/>
  <c r="AU79" i="1"/>
  <c r="AT79" i="1"/>
  <c r="AS79" i="1"/>
  <c r="AR79" i="1"/>
  <c r="AQ79" i="1"/>
  <c r="AM79" i="1"/>
  <c r="AL79" i="1"/>
  <c r="AK79" i="1"/>
  <c r="AJ79" i="1"/>
  <c r="AI79" i="1"/>
  <c r="AH79" i="1"/>
  <c r="AG79" i="1"/>
  <c r="AF79" i="1"/>
  <c r="AE79" i="1"/>
  <c r="AD79" i="1"/>
  <c r="AZ78" i="1"/>
  <c r="AY78" i="1"/>
  <c r="AX78" i="1"/>
  <c r="AW78" i="1"/>
  <c r="AV78" i="1"/>
  <c r="AU78" i="1"/>
  <c r="AT78" i="1"/>
  <c r="AS78" i="1"/>
  <c r="AR78" i="1"/>
  <c r="AQ78" i="1"/>
  <c r="AM78" i="1"/>
  <c r="AL78" i="1"/>
  <c r="AK78" i="1"/>
  <c r="AJ78" i="1"/>
  <c r="AI78" i="1"/>
  <c r="AH78" i="1"/>
  <c r="AG78" i="1"/>
  <c r="AF78" i="1"/>
  <c r="AE78" i="1"/>
  <c r="AD78" i="1"/>
  <c r="AZ77" i="1"/>
  <c r="AY77" i="1"/>
  <c r="AX77" i="1"/>
  <c r="AW77" i="1"/>
  <c r="AV77" i="1"/>
  <c r="AU77" i="1"/>
  <c r="AT77" i="1"/>
  <c r="AS77" i="1"/>
  <c r="AR77" i="1"/>
  <c r="AQ77" i="1"/>
  <c r="AM77" i="1"/>
  <c r="AL77" i="1"/>
  <c r="AK77" i="1"/>
  <c r="AJ77" i="1"/>
  <c r="AI77" i="1"/>
  <c r="AH77" i="1"/>
  <c r="AG77" i="1"/>
  <c r="AF77" i="1"/>
  <c r="AE77" i="1"/>
  <c r="AD77" i="1"/>
  <c r="AZ76" i="1"/>
  <c r="AY76" i="1"/>
  <c r="AX76" i="1"/>
  <c r="AW76" i="1"/>
  <c r="AV76" i="1"/>
  <c r="AU76" i="1"/>
  <c r="AT76" i="1"/>
  <c r="AS76" i="1"/>
  <c r="AR76" i="1"/>
  <c r="AQ76" i="1"/>
  <c r="AM76" i="1"/>
  <c r="AL76" i="1"/>
  <c r="AK76" i="1"/>
  <c r="AJ76" i="1"/>
  <c r="AI76" i="1"/>
  <c r="AH76" i="1"/>
  <c r="AG76" i="1"/>
  <c r="AF76" i="1"/>
  <c r="AE76" i="1"/>
  <c r="AD76" i="1"/>
  <c r="AZ75" i="1"/>
  <c r="AY75" i="1"/>
  <c r="AX75" i="1"/>
  <c r="AW75" i="1"/>
  <c r="AV75" i="1"/>
  <c r="AU75" i="1"/>
  <c r="AT75" i="1"/>
  <c r="AS75" i="1"/>
  <c r="AR75" i="1"/>
  <c r="AQ75" i="1"/>
  <c r="AM75" i="1"/>
  <c r="AL75" i="1"/>
  <c r="AK75" i="1"/>
  <c r="AJ75" i="1"/>
  <c r="AI75" i="1"/>
  <c r="AH75" i="1"/>
  <c r="AG75" i="1"/>
  <c r="AF75" i="1"/>
  <c r="AE75" i="1"/>
  <c r="AD75" i="1"/>
  <c r="AP72" i="1"/>
  <c r="AC72" i="1"/>
  <c r="D70" i="1"/>
  <c r="AZ62" i="1"/>
  <c r="AY62" i="1"/>
  <c r="AX62" i="1"/>
  <c r="AW62" i="1"/>
  <c r="AV62" i="1"/>
  <c r="AU62" i="1"/>
  <c r="AT62" i="1"/>
  <c r="AS62" i="1"/>
  <c r="AR62" i="1"/>
  <c r="AQ62" i="1"/>
  <c r="AM62" i="1"/>
  <c r="AL62" i="1"/>
  <c r="AK62" i="1"/>
  <c r="AJ62" i="1"/>
  <c r="AI62" i="1"/>
  <c r="AH62" i="1"/>
  <c r="AG62" i="1"/>
  <c r="AF62" i="1"/>
  <c r="AE62" i="1"/>
  <c r="AD62" i="1"/>
  <c r="AZ61" i="1"/>
  <c r="AY61" i="1"/>
  <c r="AX61" i="1"/>
  <c r="AW61" i="1"/>
  <c r="AV61" i="1"/>
  <c r="AU61" i="1"/>
  <c r="AT61" i="1"/>
  <c r="AS61" i="1"/>
  <c r="AR61" i="1"/>
  <c r="AQ61" i="1"/>
  <c r="AM61" i="1"/>
  <c r="AL61" i="1"/>
  <c r="AK61" i="1"/>
  <c r="AJ61" i="1"/>
  <c r="AI61" i="1"/>
  <c r="AH61" i="1"/>
  <c r="AG61" i="1"/>
  <c r="AF61" i="1"/>
  <c r="AE61" i="1"/>
  <c r="AD61" i="1"/>
  <c r="AZ60" i="1"/>
  <c r="AY60" i="1"/>
  <c r="AX60" i="1"/>
  <c r="AW60" i="1"/>
  <c r="AV60" i="1"/>
  <c r="AU60" i="1"/>
  <c r="AT60" i="1"/>
  <c r="AS60" i="1"/>
  <c r="AR60" i="1"/>
  <c r="AQ60" i="1"/>
  <c r="AM60" i="1"/>
  <c r="AL60" i="1"/>
  <c r="AK60" i="1"/>
  <c r="AJ60" i="1"/>
  <c r="AI60" i="1"/>
  <c r="AH60" i="1"/>
  <c r="AG60" i="1"/>
  <c r="AF60" i="1"/>
  <c r="AE60" i="1"/>
  <c r="AD60" i="1"/>
  <c r="AZ59" i="1"/>
  <c r="AY59" i="1"/>
  <c r="AX59" i="1"/>
  <c r="AW59" i="1"/>
  <c r="AV59" i="1"/>
  <c r="AU59" i="1"/>
  <c r="AT59" i="1"/>
  <c r="AS59" i="1"/>
  <c r="AR59" i="1"/>
  <c r="AQ59" i="1"/>
  <c r="AM59" i="1"/>
  <c r="AL59" i="1"/>
  <c r="AK59" i="1"/>
  <c r="AJ59" i="1"/>
  <c r="AI59" i="1"/>
  <c r="AH59" i="1"/>
  <c r="AG59" i="1"/>
  <c r="AF59" i="1"/>
  <c r="AE59" i="1"/>
  <c r="AD59" i="1"/>
  <c r="AZ58" i="1"/>
  <c r="AY58" i="1"/>
  <c r="AX58" i="1"/>
  <c r="AW58" i="1"/>
  <c r="AV58" i="1"/>
  <c r="AU58" i="1"/>
  <c r="AT58" i="1"/>
  <c r="AS58" i="1"/>
  <c r="AR58" i="1"/>
  <c r="AQ58" i="1"/>
  <c r="AM58" i="1"/>
  <c r="AL58" i="1"/>
  <c r="AK58" i="1"/>
  <c r="AJ58" i="1"/>
  <c r="AI58" i="1"/>
  <c r="AH58" i="1"/>
  <c r="AG58" i="1"/>
  <c r="AF58" i="1"/>
  <c r="AE58" i="1"/>
  <c r="AD58" i="1"/>
  <c r="AZ57" i="1"/>
  <c r="AY57" i="1"/>
  <c r="AX57" i="1"/>
  <c r="AW57" i="1"/>
  <c r="AV57" i="1"/>
  <c r="AU57" i="1"/>
  <c r="AT57" i="1"/>
  <c r="AS57" i="1"/>
  <c r="AR57" i="1"/>
  <c r="AQ57" i="1"/>
  <c r="AM57" i="1"/>
  <c r="AL57" i="1"/>
  <c r="AK57" i="1"/>
  <c r="AJ57" i="1"/>
  <c r="AI57" i="1"/>
  <c r="AH57" i="1"/>
  <c r="AG57" i="1"/>
  <c r="AF57" i="1"/>
  <c r="AE57" i="1"/>
  <c r="AD57" i="1"/>
  <c r="AP54" i="1"/>
  <c r="AC54" i="1"/>
  <c r="AZ52" i="1"/>
  <c r="AY52" i="1"/>
  <c r="AX52" i="1"/>
  <c r="AW52" i="1"/>
  <c r="AV52" i="1"/>
  <c r="AU52" i="1"/>
  <c r="AT52" i="1"/>
  <c r="AS52" i="1"/>
  <c r="AR52" i="1"/>
  <c r="AQ52" i="1"/>
  <c r="AM52" i="1"/>
  <c r="AL52" i="1"/>
  <c r="AK52" i="1"/>
  <c r="AJ52" i="1"/>
  <c r="AI52" i="1"/>
  <c r="AH52" i="1"/>
  <c r="AG52" i="1"/>
  <c r="AF52" i="1"/>
  <c r="AE52" i="1"/>
  <c r="AD52" i="1"/>
  <c r="AZ51" i="1"/>
  <c r="AY51" i="1"/>
  <c r="AX51" i="1"/>
  <c r="AW51" i="1"/>
  <c r="AV51" i="1"/>
  <c r="AU51" i="1"/>
  <c r="AT51" i="1"/>
  <c r="AS51" i="1"/>
  <c r="AR51" i="1"/>
  <c r="AQ51" i="1"/>
  <c r="AM51" i="1"/>
  <c r="AL51" i="1"/>
  <c r="AK51" i="1"/>
  <c r="AJ51" i="1"/>
  <c r="AI51" i="1"/>
  <c r="AH51" i="1"/>
  <c r="AG51" i="1"/>
  <c r="AF51" i="1"/>
  <c r="AE51" i="1"/>
  <c r="AD51" i="1"/>
  <c r="AZ50" i="1"/>
  <c r="AY50" i="1"/>
  <c r="AX50" i="1"/>
  <c r="AW50" i="1"/>
  <c r="AV50" i="1"/>
  <c r="AU50" i="1"/>
  <c r="AT50" i="1"/>
  <c r="AS50" i="1"/>
  <c r="AR50" i="1"/>
  <c r="AQ50" i="1"/>
  <c r="AM50" i="1"/>
  <c r="AL50" i="1"/>
  <c r="AK50" i="1"/>
  <c r="AJ50" i="1"/>
  <c r="AI50" i="1"/>
  <c r="AH50" i="1"/>
  <c r="AG50" i="1"/>
  <c r="AF50" i="1"/>
  <c r="AE50" i="1"/>
  <c r="AD50" i="1"/>
  <c r="AZ49" i="1"/>
  <c r="AY49" i="1"/>
  <c r="AX49" i="1"/>
  <c r="AW49" i="1"/>
  <c r="AV49" i="1"/>
  <c r="AU49" i="1"/>
  <c r="AT49" i="1"/>
  <c r="AS49" i="1"/>
  <c r="AR49" i="1"/>
  <c r="AQ49" i="1"/>
  <c r="AM49" i="1"/>
  <c r="AL49" i="1"/>
  <c r="AK49" i="1"/>
  <c r="AJ49" i="1"/>
  <c r="AI49" i="1"/>
  <c r="AH49" i="1"/>
  <c r="AG49" i="1"/>
  <c r="AF49" i="1"/>
  <c r="AE49" i="1"/>
  <c r="AD49" i="1"/>
  <c r="AZ48" i="1"/>
  <c r="AY48" i="1"/>
  <c r="AX48" i="1"/>
  <c r="AW48" i="1"/>
  <c r="AV48" i="1"/>
  <c r="AU48" i="1"/>
  <c r="AT48" i="1"/>
  <c r="AS48" i="1"/>
  <c r="AR48" i="1"/>
  <c r="AQ48" i="1"/>
  <c r="AM48" i="1"/>
  <c r="AL48" i="1"/>
  <c r="AK48" i="1"/>
  <c r="AJ48" i="1"/>
  <c r="AI48" i="1"/>
  <c r="AH48" i="1"/>
  <c r="AG48" i="1"/>
  <c r="AF48" i="1"/>
  <c r="AE48" i="1"/>
  <c r="AD48" i="1"/>
  <c r="AZ47" i="1"/>
  <c r="AY47" i="1"/>
  <c r="AX47" i="1"/>
  <c r="AW47" i="1"/>
  <c r="AV47" i="1"/>
  <c r="AU47" i="1"/>
  <c r="AT47" i="1"/>
  <c r="AS47" i="1"/>
  <c r="AR47" i="1"/>
  <c r="AQ47" i="1"/>
  <c r="AM47" i="1"/>
  <c r="AL47" i="1"/>
  <c r="AK47" i="1"/>
  <c r="AJ47" i="1"/>
  <c r="AI47" i="1"/>
  <c r="AH47" i="1"/>
  <c r="AG47" i="1"/>
  <c r="AF47" i="1"/>
  <c r="AE47" i="1"/>
  <c r="AD47" i="1"/>
  <c r="AP44" i="1"/>
  <c r="AC44" i="1"/>
  <c r="C44" i="1"/>
  <c r="P44" i="1" s="1"/>
  <c r="AQ44" i="1" s="1"/>
  <c r="AZ42" i="1"/>
  <c r="AY42" i="1"/>
  <c r="AX42" i="1"/>
  <c r="AW42" i="1"/>
  <c r="AV42" i="1"/>
  <c r="AU42" i="1"/>
  <c r="AT42" i="1"/>
  <c r="AS42" i="1"/>
  <c r="AR42" i="1"/>
  <c r="AQ42" i="1"/>
  <c r="AN42" i="1"/>
  <c r="AM42" i="1"/>
  <c r="AL42" i="1"/>
  <c r="AK42" i="1"/>
  <c r="AJ42" i="1"/>
  <c r="AI42" i="1"/>
  <c r="AH42" i="1"/>
  <c r="AG42" i="1"/>
  <c r="AF42" i="1"/>
  <c r="AE42" i="1"/>
  <c r="AD42" i="1"/>
  <c r="J42" i="1"/>
  <c r="AZ41" i="1"/>
  <c r="AY41" i="1"/>
  <c r="AX41" i="1"/>
  <c r="AW41" i="1"/>
  <c r="AV41" i="1"/>
  <c r="AU41" i="1"/>
  <c r="AT41" i="1"/>
  <c r="AS41" i="1"/>
  <c r="AR41" i="1"/>
  <c r="AQ41" i="1"/>
  <c r="AM41" i="1"/>
  <c r="AL41" i="1"/>
  <c r="AK41" i="1"/>
  <c r="AJ41" i="1"/>
  <c r="AI41" i="1"/>
  <c r="AH41" i="1"/>
  <c r="AG41" i="1"/>
  <c r="AF41" i="1"/>
  <c r="AE41" i="1"/>
  <c r="AD41" i="1"/>
  <c r="W41" i="1"/>
  <c r="AG12" i="2" s="1"/>
  <c r="D41" i="1"/>
  <c r="AZ40" i="1"/>
  <c r="AY40" i="1"/>
  <c r="AX40" i="1"/>
  <c r="AW40" i="1"/>
  <c r="AV40" i="1"/>
  <c r="AU40" i="1"/>
  <c r="AT40" i="1"/>
  <c r="AS40" i="1"/>
  <c r="AR40" i="1"/>
  <c r="AQ40" i="1"/>
  <c r="AM40" i="1"/>
  <c r="AL40" i="1"/>
  <c r="AK40" i="1"/>
  <c r="AJ40" i="1"/>
  <c r="AI40" i="1"/>
  <c r="AH40" i="1"/>
  <c r="AG40" i="1"/>
  <c r="AF40" i="1"/>
  <c r="AE40" i="1"/>
  <c r="AD40" i="1"/>
  <c r="J40" i="1"/>
  <c r="AZ39" i="1"/>
  <c r="AY39" i="1"/>
  <c r="AX39" i="1"/>
  <c r="AW39" i="1"/>
  <c r="AV39" i="1"/>
  <c r="AU39" i="1"/>
  <c r="AT39" i="1"/>
  <c r="AS39" i="1"/>
  <c r="AR39" i="1"/>
  <c r="AQ39" i="1"/>
  <c r="AN39" i="1"/>
  <c r="AM39" i="1"/>
  <c r="AL39" i="1"/>
  <c r="AK39" i="1"/>
  <c r="AJ39" i="1"/>
  <c r="AI39" i="1"/>
  <c r="AH39" i="1"/>
  <c r="AG39" i="1"/>
  <c r="AF39" i="1"/>
  <c r="AE39" i="1"/>
  <c r="AD39" i="1"/>
  <c r="J39" i="1"/>
  <c r="AG4" i="2" s="1"/>
  <c r="E27" i="2" s="1"/>
  <c r="AZ38" i="1"/>
  <c r="AY38" i="1"/>
  <c r="AX38" i="1"/>
  <c r="AW38" i="1"/>
  <c r="AV38" i="1"/>
  <c r="AU38" i="1"/>
  <c r="AT38" i="1"/>
  <c r="AS38" i="1"/>
  <c r="AR38" i="1"/>
  <c r="AQ38" i="1"/>
  <c r="AM38" i="1"/>
  <c r="AL38" i="1"/>
  <c r="AK38" i="1"/>
  <c r="AJ38" i="1"/>
  <c r="AI38" i="1"/>
  <c r="AH38" i="1"/>
  <c r="AG38" i="1"/>
  <c r="AF38" i="1"/>
  <c r="AE38" i="1"/>
  <c r="AD38" i="1"/>
  <c r="W38" i="1"/>
  <c r="Q38" i="1"/>
  <c r="J38" i="1"/>
  <c r="W37" i="1" s="1"/>
  <c r="AZ37" i="1"/>
  <c r="AY37" i="1"/>
  <c r="AX37" i="1"/>
  <c r="AW37" i="1"/>
  <c r="AV37" i="1"/>
  <c r="AU37" i="1"/>
  <c r="AT37" i="1"/>
  <c r="AS37" i="1"/>
  <c r="AR37" i="1"/>
  <c r="AQ37" i="1"/>
  <c r="AM37" i="1"/>
  <c r="AL37" i="1"/>
  <c r="AK37" i="1"/>
  <c r="AJ37" i="1"/>
  <c r="AI37" i="1"/>
  <c r="AH37" i="1"/>
  <c r="AG37" i="1"/>
  <c r="AF37" i="1"/>
  <c r="AE37" i="1"/>
  <c r="AD37" i="1"/>
  <c r="J37" i="1"/>
  <c r="AG2" i="2" s="1"/>
  <c r="E11" i="2" s="1"/>
  <c r="D37" i="1"/>
  <c r="AP34" i="1"/>
  <c r="AD34" i="1"/>
  <c r="AC34" i="1"/>
  <c r="P34" i="1"/>
  <c r="AQ34" i="1" s="1"/>
  <c r="D32" i="1"/>
  <c r="Z29" i="1"/>
  <c r="B29" i="1"/>
  <c r="B27" i="1"/>
  <c r="BE25" i="1"/>
  <c r="BE24" i="1"/>
  <c r="BE23" i="1"/>
  <c r="BE22" i="1"/>
  <c r="BE21" i="1"/>
  <c r="BE20" i="1"/>
  <c r="BE19" i="1"/>
  <c r="BE18" i="1"/>
  <c r="BE17" i="1"/>
  <c r="CC16" i="1"/>
  <c r="CC17" i="1" s="1"/>
  <c r="CC18" i="1" s="1"/>
  <c r="CC19" i="1" s="1"/>
  <c r="CC20" i="1" s="1"/>
  <c r="CC21" i="1" s="1"/>
  <c r="CC22" i="1" s="1"/>
  <c r="CC23" i="1" s="1"/>
  <c r="CC24" i="1" s="1"/>
  <c r="CC25" i="1" s="1"/>
  <c r="BE16" i="1"/>
  <c r="CC15" i="1"/>
  <c r="BE15" i="1"/>
  <c r="B114" i="1" s="1"/>
  <c r="B130" i="1" s="1"/>
  <c r="B154" i="1" s="1"/>
  <c r="BE14" i="1"/>
  <c r="B7" i="1"/>
  <c r="B8" i="1" s="1"/>
  <c r="O106" i="2" l="1"/>
  <c r="AD21" i="2"/>
  <c r="AC37" i="1"/>
  <c r="AF2" i="2"/>
  <c r="E5" i="2" s="1"/>
  <c r="Q37" i="1"/>
  <c r="AG8" i="2"/>
  <c r="E59" i="2" s="1"/>
  <c r="D48" i="1"/>
  <c r="BA37" i="1"/>
  <c r="B119" i="1"/>
  <c r="B135" i="1" s="1"/>
  <c r="B159" i="1" s="1"/>
  <c r="B175" i="1" s="1"/>
  <c r="AN40" i="1"/>
  <c r="Q41" i="1"/>
  <c r="AG5" i="2"/>
  <c r="Q27" i="2" s="1"/>
  <c r="AC41" i="1"/>
  <c r="AF6" i="2"/>
  <c r="E37" i="2" s="1"/>
  <c r="Q42" i="1"/>
  <c r="D40" i="1"/>
  <c r="C54" i="1"/>
  <c r="AD44" i="1"/>
  <c r="AF9" i="2"/>
  <c r="Q53" i="2" s="1"/>
  <c r="AP38" i="1"/>
  <c r="D49" i="1"/>
  <c r="AB4" i="2"/>
  <c r="W3" i="2"/>
  <c r="O90" i="2"/>
  <c r="AD19" i="2"/>
  <c r="B113" i="1"/>
  <c r="B129" i="1" s="1"/>
  <c r="B153" i="1" s="1"/>
  <c r="B169" i="1" s="1"/>
  <c r="AG3" i="2"/>
  <c r="Q11" i="2" s="1"/>
  <c r="AN38" i="1"/>
  <c r="C106" i="2"/>
  <c r="AD20" i="2"/>
  <c r="B124" i="1"/>
  <c r="B140" i="1" s="1"/>
  <c r="B164" i="1" s="1"/>
  <c r="B180" i="1" s="1"/>
  <c r="AD16" i="2"/>
  <c r="BA38" i="1"/>
  <c r="J47" i="1"/>
  <c r="AG9" i="2"/>
  <c r="Q59" i="2" s="1"/>
  <c r="AA3" i="2"/>
  <c r="C3" i="2"/>
  <c r="B116" i="1"/>
  <c r="B132" i="1" s="1"/>
  <c r="B156" i="1" s="1"/>
  <c r="B172" i="1" s="1"/>
  <c r="J41" i="1"/>
  <c r="B117" i="1"/>
  <c r="B133" i="1" s="1"/>
  <c r="B157" i="1" s="1"/>
  <c r="B173" i="1" s="1"/>
  <c r="O122" i="2"/>
  <c r="AD23" i="2"/>
  <c r="AD24" i="2"/>
  <c r="C138" i="2"/>
  <c r="B123" i="1"/>
  <c r="B139" i="1" s="1"/>
  <c r="B163" i="1" s="1"/>
  <c r="B179" i="1" s="1"/>
  <c r="AN37" i="1"/>
  <c r="D39" i="1"/>
  <c r="B115" i="1"/>
  <c r="B131" i="1" s="1"/>
  <c r="B155" i="1" s="1"/>
  <c r="B171" i="1" s="1"/>
  <c r="BA41" i="1"/>
  <c r="D42" i="1"/>
  <c r="J50" i="1"/>
  <c r="B118" i="1"/>
  <c r="B134" i="1" s="1"/>
  <c r="B158" i="1" s="1"/>
  <c r="B174" i="1" s="1"/>
  <c r="D38" i="1"/>
  <c r="AD30" i="2" l="1"/>
  <c r="C186" i="2"/>
  <c r="C154" i="2"/>
  <c r="AD26" i="2"/>
  <c r="O170" i="2"/>
  <c r="AD29" i="2"/>
  <c r="D52" i="1"/>
  <c r="AF12" i="2"/>
  <c r="E85" i="2" s="1"/>
  <c r="AP41" i="1"/>
  <c r="AF3" i="2"/>
  <c r="Q5" i="2" s="1"/>
  <c r="Q39" i="1"/>
  <c r="AC38" i="1"/>
  <c r="W40" i="1"/>
  <c r="AN41" i="1"/>
  <c r="AG6" i="2"/>
  <c r="E43" i="2" s="1"/>
  <c r="AG17" i="2"/>
  <c r="Q123" i="2" s="1"/>
  <c r="AN50" i="1"/>
  <c r="Q51" i="1"/>
  <c r="AA4" i="2"/>
  <c r="O3" i="2"/>
  <c r="Q49" i="1"/>
  <c r="AF15" i="2"/>
  <c r="Q101" i="2" s="1"/>
  <c r="AC48" i="1"/>
  <c r="AC42" i="1"/>
  <c r="W42" i="1"/>
  <c r="AF7" i="2"/>
  <c r="Q37" i="2" s="1"/>
  <c r="K19" i="2"/>
  <c r="AB5" i="2"/>
  <c r="AP42" i="1"/>
  <c r="J52" i="1"/>
  <c r="AF13" i="2"/>
  <c r="Q85" i="2" s="1"/>
  <c r="AG14" i="2"/>
  <c r="E107" i="2" s="1"/>
  <c r="Q48" i="1"/>
  <c r="AN47" i="1"/>
  <c r="O138" i="2"/>
  <c r="AD25" i="2"/>
  <c r="AC49" i="1"/>
  <c r="W49" i="1"/>
  <c r="AF16" i="2"/>
  <c r="E117" i="2" s="1"/>
  <c r="AF8" i="2"/>
  <c r="E53" i="2" s="1"/>
  <c r="AP37" i="1"/>
  <c r="D47" i="1"/>
  <c r="C122" i="2"/>
  <c r="AD22" i="2"/>
  <c r="AF4" i="2"/>
  <c r="E21" i="2" s="1"/>
  <c r="AC39" i="1"/>
  <c r="W39" i="1"/>
  <c r="C72" i="1"/>
  <c r="AD54" i="1"/>
  <c r="P54" i="1"/>
  <c r="AQ54" i="1" s="1"/>
  <c r="O154" i="2"/>
  <c r="AD27" i="2"/>
  <c r="AF5" i="2"/>
  <c r="Q21" i="2" s="1"/>
  <c r="Q40" i="1"/>
  <c r="AC40" i="1"/>
  <c r="AA5" i="2" l="1"/>
  <c r="C19" i="2"/>
  <c r="C202" i="2"/>
  <c r="AD32" i="2"/>
  <c r="AF24" i="2"/>
  <c r="E181" i="2" s="1"/>
  <c r="D62" i="1"/>
  <c r="AP51" i="1"/>
  <c r="P72" i="1"/>
  <c r="AQ72" i="1" s="1"/>
  <c r="AD72" i="1"/>
  <c r="C82" i="1"/>
  <c r="AF11" i="2"/>
  <c r="Q69" i="2" s="1"/>
  <c r="AP40" i="1"/>
  <c r="D50" i="1"/>
  <c r="AP49" i="1"/>
  <c r="J59" i="1"/>
  <c r="AF22" i="2"/>
  <c r="E165" i="2" s="1"/>
  <c r="J58" i="1"/>
  <c r="AG22" i="2"/>
  <c r="E171" i="2" s="1"/>
  <c r="BA49" i="1"/>
  <c r="O186" i="2"/>
  <c r="AD31" i="2"/>
  <c r="AB6" i="2"/>
  <c r="W19" i="2"/>
  <c r="AG13" i="2"/>
  <c r="Q91" i="2" s="1"/>
  <c r="J51" i="1"/>
  <c r="BA42" i="1"/>
  <c r="AG11" i="2"/>
  <c r="Q75" i="2" s="1"/>
  <c r="BA40" i="1"/>
  <c r="D51" i="1"/>
  <c r="AF19" i="2"/>
  <c r="Q133" i="2" s="1"/>
  <c r="AC52" i="1"/>
  <c r="W52" i="1"/>
  <c r="O202" i="2"/>
  <c r="AD33" i="2"/>
  <c r="O218" i="2"/>
  <c r="AD35" i="2"/>
  <c r="AG10" i="2"/>
  <c r="E75" i="2" s="1"/>
  <c r="BA39" i="1"/>
  <c r="J48" i="1"/>
  <c r="D59" i="1"/>
  <c r="AP48" i="1"/>
  <c r="AF21" i="2"/>
  <c r="Q149" i="2" s="1"/>
  <c r="J49" i="1"/>
  <c r="AP39" i="1"/>
  <c r="AF10" i="2"/>
  <c r="E69" i="2" s="1"/>
  <c r="AG19" i="2"/>
  <c r="Q139" i="2" s="1"/>
  <c r="AN52" i="1"/>
  <c r="W51" i="1"/>
  <c r="AF14" i="2"/>
  <c r="E101" i="2" s="1"/>
  <c r="AC47" i="1"/>
  <c r="Q47" i="1"/>
  <c r="AD28" i="2"/>
  <c r="C170" i="2"/>
  <c r="AD36" i="2"/>
  <c r="C234" i="2"/>
  <c r="AD39" i="2" l="1"/>
  <c r="O250" i="2"/>
  <c r="AG28" i="2"/>
  <c r="E219" i="2" s="1"/>
  <c r="AN59" i="1"/>
  <c r="Q61" i="1"/>
  <c r="AF18" i="2"/>
  <c r="E133" i="2" s="1"/>
  <c r="AC51" i="1"/>
  <c r="Q52" i="1"/>
  <c r="AG27" i="2"/>
  <c r="Q203" i="2" s="1"/>
  <c r="Q62" i="1"/>
  <c r="AN58" i="1"/>
  <c r="O266" i="2"/>
  <c r="AD41" i="2"/>
  <c r="AG24" i="2"/>
  <c r="E187" i="2" s="1"/>
  <c r="BA51" i="1"/>
  <c r="J60" i="1"/>
  <c r="AD82" i="1"/>
  <c r="C92" i="1"/>
  <c r="AD92" i="1" s="1"/>
  <c r="P82" i="1"/>
  <c r="AQ82" i="1" s="1"/>
  <c r="AC59" i="1"/>
  <c r="AF28" i="2"/>
  <c r="E213" i="2" s="1"/>
  <c r="Q60" i="1"/>
  <c r="BA52" i="1"/>
  <c r="J61" i="1"/>
  <c r="AG25" i="2"/>
  <c r="Q187" i="2" s="1"/>
  <c r="AF17" i="2"/>
  <c r="Q117" i="2" s="1"/>
  <c r="Q50" i="1"/>
  <c r="AC50" i="1"/>
  <c r="AG18" i="2"/>
  <c r="E139" i="2" s="1"/>
  <c r="W50" i="1"/>
  <c r="AN51" i="1"/>
  <c r="AG16" i="2"/>
  <c r="E123" i="2" s="1"/>
  <c r="W48" i="1"/>
  <c r="AN49" i="1"/>
  <c r="AF31" i="2"/>
  <c r="Q229" i="2" s="1"/>
  <c r="W60" i="1"/>
  <c r="AC62" i="1"/>
  <c r="C282" i="2"/>
  <c r="AD42" i="2"/>
  <c r="C250" i="2"/>
  <c r="AD38" i="2"/>
  <c r="AB7" i="2"/>
  <c r="K35" i="2"/>
  <c r="AD37" i="2"/>
  <c r="O234" i="2"/>
  <c r="O19" i="2"/>
  <c r="AA6" i="2"/>
  <c r="AG15" i="2"/>
  <c r="Q107" i="2" s="1"/>
  <c r="W47" i="1"/>
  <c r="AN48" i="1"/>
  <c r="AD34" i="2"/>
  <c r="C218" i="2"/>
  <c r="AF20" i="2"/>
  <c r="E149" i="2" s="1"/>
  <c r="D57" i="1"/>
  <c r="AP47" i="1"/>
  <c r="AB8" i="2" l="1"/>
  <c r="W35" i="2"/>
  <c r="AF26" i="2"/>
  <c r="E197" i="2" s="1"/>
  <c r="AC57" i="1"/>
  <c r="Q57" i="1"/>
  <c r="C298" i="2"/>
  <c r="AD44" i="2"/>
  <c r="AG29" i="2"/>
  <c r="Q219" i="2" s="1"/>
  <c r="W58" i="1"/>
  <c r="AN60" i="1"/>
  <c r="AD40" i="2"/>
  <c r="C266" i="2"/>
  <c r="O314" i="2"/>
  <c r="AD47" i="2"/>
  <c r="D58" i="1"/>
  <c r="BA47" i="1"/>
  <c r="AG20" i="2"/>
  <c r="E155" i="2" s="1"/>
  <c r="D80" i="1"/>
  <c r="AF37" i="2"/>
  <c r="Q277" i="2" s="1"/>
  <c r="AP62" i="1"/>
  <c r="C330" i="2"/>
  <c r="AD48" i="2"/>
  <c r="BA50" i="1"/>
  <c r="AG23" i="2"/>
  <c r="Q171" i="2" s="1"/>
  <c r="D61" i="1"/>
  <c r="AF23" i="2"/>
  <c r="Q165" i="2" s="1"/>
  <c r="D60" i="1"/>
  <c r="AP50" i="1"/>
  <c r="AF25" i="2"/>
  <c r="Q181" i="2" s="1"/>
  <c r="AP52" i="1"/>
  <c r="J62" i="1"/>
  <c r="AG30" i="2"/>
  <c r="E235" i="2" s="1"/>
  <c r="AN61" i="1"/>
  <c r="W62" i="1"/>
  <c r="AG21" i="2"/>
  <c r="Q155" i="2" s="1"/>
  <c r="J57" i="1"/>
  <c r="BA48" i="1"/>
  <c r="AA7" i="2"/>
  <c r="C35" i="2"/>
  <c r="AF36" i="2"/>
  <c r="E277" i="2" s="1"/>
  <c r="AP61" i="1"/>
  <c r="D79" i="1"/>
  <c r="O282" i="2"/>
  <c r="AD43" i="2"/>
  <c r="AF35" i="2"/>
  <c r="Q261" i="2" s="1"/>
  <c r="AP60" i="1"/>
  <c r="D78" i="1"/>
  <c r="AG35" i="2"/>
  <c r="Q267" i="2" s="1"/>
  <c r="J79" i="1"/>
  <c r="BA60" i="1"/>
  <c r="O298" i="2"/>
  <c r="AD45" i="2"/>
  <c r="AG31" i="2" l="1"/>
  <c r="Q235" i="2" s="1"/>
  <c r="W61" i="1"/>
  <c r="AN62" i="1"/>
  <c r="AF27" i="2"/>
  <c r="Q197" i="2" s="1"/>
  <c r="AC58" i="1"/>
  <c r="Q59" i="1"/>
  <c r="AD53" i="2"/>
  <c r="O362" i="2"/>
  <c r="W57" i="1"/>
  <c r="AF29" i="2"/>
  <c r="Q213" i="2" s="1"/>
  <c r="AC60" i="1"/>
  <c r="O346" i="2"/>
  <c r="AD51" i="2"/>
  <c r="W59" i="1"/>
  <c r="AF30" i="2"/>
  <c r="E229" i="2" s="1"/>
  <c r="AC61" i="1"/>
  <c r="C378" i="2"/>
  <c r="AD54" i="2"/>
  <c r="AF42" i="2"/>
  <c r="E325" i="2" s="1"/>
  <c r="Q79" i="1"/>
  <c r="AC79" i="1"/>
  <c r="AD46" i="2"/>
  <c r="C314" i="2"/>
  <c r="BA58" i="1"/>
  <c r="J77" i="1"/>
  <c r="AG33" i="2"/>
  <c r="Q251" i="2" s="1"/>
  <c r="AD50" i="2"/>
  <c r="C346" i="2"/>
  <c r="AN79" i="1"/>
  <c r="W80" i="1"/>
  <c r="AG42" i="2"/>
  <c r="E331" i="2" s="1"/>
  <c r="AG37" i="2"/>
  <c r="Q283" i="2" s="1"/>
  <c r="J75" i="1"/>
  <c r="BA62" i="1"/>
  <c r="AF43" i="2"/>
  <c r="Q325" i="2" s="1"/>
  <c r="Q80" i="1"/>
  <c r="AC80" i="1"/>
  <c r="AP57" i="1"/>
  <c r="D75" i="1"/>
  <c r="AF32" i="2"/>
  <c r="E245" i="2" s="1"/>
  <c r="AA8" i="2"/>
  <c r="O35" i="2"/>
  <c r="AN57" i="1"/>
  <c r="AG26" i="2"/>
  <c r="E203" i="2" s="1"/>
  <c r="Q58" i="1"/>
  <c r="AF41" i="2"/>
  <c r="Q309" i="2" s="1"/>
  <c r="AC78" i="1"/>
  <c r="Q78" i="1"/>
  <c r="K51" i="2"/>
  <c r="AB9" i="2"/>
  <c r="O330" i="2"/>
  <c r="AD49" i="2"/>
  <c r="C51" i="2" l="1"/>
  <c r="AA9" i="2"/>
  <c r="D89" i="1"/>
  <c r="AF48" i="2"/>
  <c r="E373" i="2" s="1"/>
  <c r="AP79" i="1"/>
  <c r="C426" i="2"/>
  <c r="AD60" i="2"/>
  <c r="AC75" i="1"/>
  <c r="Q75" i="1"/>
  <c r="AF38" i="2"/>
  <c r="E293" i="2" s="1"/>
  <c r="AF49" i="2"/>
  <c r="Q373" i="2" s="1"/>
  <c r="D90" i="1"/>
  <c r="AP80" i="1"/>
  <c r="AG34" i="2"/>
  <c r="E267" i="2" s="1"/>
  <c r="BA59" i="1"/>
  <c r="J78" i="1"/>
  <c r="O394" i="2"/>
  <c r="AD57" i="2"/>
  <c r="W76" i="1"/>
  <c r="AG38" i="2"/>
  <c r="E299" i="2" s="1"/>
  <c r="AN75" i="1"/>
  <c r="AG32" i="2"/>
  <c r="E251" i="2" s="1"/>
  <c r="BA57" i="1"/>
  <c r="J76" i="1"/>
  <c r="J85" i="1"/>
  <c r="BA80" i="1"/>
  <c r="AG49" i="2"/>
  <c r="Q379" i="2" s="1"/>
  <c r="O378" i="2"/>
  <c r="AD55" i="2"/>
  <c r="AD59" i="2"/>
  <c r="O410" i="2"/>
  <c r="AF34" i="2"/>
  <c r="E261" i="2" s="1"/>
  <c r="AP59" i="1"/>
  <c r="D77" i="1"/>
  <c r="AD52" i="2"/>
  <c r="C362" i="2"/>
  <c r="AB10" i="2"/>
  <c r="W51" i="2"/>
  <c r="AD56" i="2"/>
  <c r="C394" i="2"/>
  <c r="D88" i="1"/>
  <c r="AF47" i="2"/>
  <c r="Q357" i="2" s="1"/>
  <c r="AP78" i="1"/>
  <c r="AG40" i="2"/>
  <c r="E315" i="2" s="1"/>
  <c r="W78" i="1"/>
  <c r="AN77" i="1"/>
  <c r="J80" i="1"/>
  <c r="BA61" i="1"/>
  <c r="AG36" i="2"/>
  <c r="E283" i="2" s="1"/>
  <c r="AF33" i="2"/>
  <c r="Q245" i="2" s="1"/>
  <c r="AP58" i="1"/>
  <c r="D76" i="1"/>
  <c r="O442" i="2" l="1"/>
  <c r="AD63" i="2"/>
  <c r="O490" i="2" s="1"/>
  <c r="AB11" i="2"/>
  <c r="K67" i="2"/>
  <c r="C410" i="2"/>
  <c r="AD58" i="2"/>
  <c r="AF40" i="2"/>
  <c r="E309" i="2" s="1"/>
  <c r="AC77" i="1"/>
  <c r="Q77" i="1"/>
  <c r="AC88" i="1"/>
  <c r="AF53" i="2"/>
  <c r="Q405" i="2" s="1"/>
  <c r="Q88" i="1"/>
  <c r="O426" i="2"/>
  <c r="AD61" i="2"/>
  <c r="AP75" i="1"/>
  <c r="AF44" i="2"/>
  <c r="E341" i="2" s="1"/>
  <c r="D85" i="1"/>
  <c r="O51" i="2"/>
  <c r="AA10" i="2"/>
  <c r="AG43" i="2"/>
  <c r="Q331" i="2" s="1"/>
  <c r="W75" i="1"/>
  <c r="AN80" i="1"/>
  <c r="AD62" i="2"/>
  <c r="C490" i="2" s="1"/>
  <c r="C442" i="2"/>
  <c r="AN78" i="1"/>
  <c r="AG41" i="2"/>
  <c r="Q315" i="2" s="1"/>
  <c r="W79" i="1"/>
  <c r="AG47" i="2"/>
  <c r="Q363" i="2" s="1"/>
  <c r="BA78" i="1"/>
  <c r="J89" i="1"/>
  <c r="AF55" i="2"/>
  <c r="Q421" i="2" s="1"/>
  <c r="Q90" i="1"/>
  <c r="AC90" i="1"/>
  <c r="AG50" i="2"/>
  <c r="E395" i="2" s="1"/>
  <c r="AN85" i="1"/>
  <c r="W86" i="1"/>
  <c r="AN76" i="1"/>
  <c r="AG39" i="2"/>
  <c r="Q299" i="2" s="1"/>
  <c r="W77" i="1"/>
  <c r="AC89" i="1"/>
  <c r="Q89" i="1"/>
  <c r="AF54" i="2"/>
  <c r="E421" i="2" s="1"/>
  <c r="O458" i="2"/>
  <c r="AD65" i="2"/>
  <c r="O506" i="2" s="1"/>
  <c r="AD66" i="2"/>
  <c r="C522" i="2" s="1"/>
  <c r="C474" i="2"/>
  <c r="AF39" i="2"/>
  <c r="Q293" i="2" s="1"/>
  <c r="Q76" i="1"/>
  <c r="AC76" i="1"/>
  <c r="J87" i="1"/>
  <c r="BA76" i="1"/>
  <c r="AG45" i="2"/>
  <c r="Q347" i="2" s="1"/>
  <c r="AN87" i="1" l="1"/>
  <c r="AG52" i="2"/>
  <c r="E411" i="2" s="1"/>
  <c r="W88" i="1"/>
  <c r="AF50" i="2"/>
  <c r="E389" i="2" s="1"/>
  <c r="AC85" i="1"/>
  <c r="Q85" i="1"/>
  <c r="AG44" i="2"/>
  <c r="E347" i="2" s="1"/>
  <c r="BA75" i="1"/>
  <c r="J86" i="1"/>
  <c r="AG48" i="2"/>
  <c r="E379" i="2" s="1"/>
  <c r="J90" i="1"/>
  <c r="BA79" i="1"/>
  <c r="AF59" i="2"/>
  <c r="Q453" i="2" s="1"/>
  <c r="D98" i="1"/>
  <c r="AP88" i="1"/>
  <c r="W90" i="1"/>
  <c r="AG54" i="2"/>
  <c r="E427" i="2" s="1"/>
  <c r="AN89" i="1"/>
  <c r="D86" i="1"/>
  <c r="AF45" i="2"/>
  <c r="Q341" i="2" s="1"/>
  <c r="AP76" i="1"/>
  <c r="J88" i="1"/>
  <c r="BA77" i="1"/>
  <c r="AG46" i="2"/>
  <c r="E363" i="2" s="1"/>
  <c r="O474" i="2"/>
  <c r="AD67" i="2"/>
  <c r="O522" i="2" s="1"/>
  <c r="AP89" i="1"/>
  <c r="AF60" i="2"/>
  <c r="E469" i="2" s="1"/>
  <c r="D99" i="1"/>
  <c r="AA11" i="2"/>
  <c r="C67" i="2"/>
  <c r="BA86" i="1"/>
  <c r="AG57" i="2"/>
  <c r="Q443" i="2" s="1"/>
  <c r="J97" i="1"/>
  <c r="C458" i="2"/>
  <c r="AD64" i="2"/>
  <c r="C506" i="2" s="1"/>
  <c r="W67" i="2"/>
  <c r="AB12" i="2"/>
  <c r="AF46" i="2"/>
  <c r="E357" i="2" s="1"/>
  <c r="AP77" i="1"/>
  <c r="D87" i="1"/>
  <c r="D100" i="1"/>
  <c r="AP90" i="1"/>
  <c r="AF61" i="2"/>
  <c r="Q469" i="2" s="1"/>
  <c r="O67" i="2" l="1"/>
  <c r="AA12" i="2"/>
  <c r="J95" i="1"/>
  <c r="BA90" i="1"/>
  <c r="AG61" i="2"/>
  <c r="Q475" i="2" s="1"/>
  <c r="AC100" i="1"/>
  <c r="AF67" i="2"/>
  <c r="Q517" i="2" s="1"/>
  <c r="AF52" i="2"/>
  <c r="E405" i="2" s="1"/>
  <c r="AC87" i="1"/>
  <c r="Q87" i="1"/>
  <c r="AC86" i="1"/>
  <c r="AF51" i="2"/>
  <c r="Q389" i="2" s="1"/>
  <c r="Q86" i="1"/>
  <c r="K83" i="2"/>
  <c r="AB13" i="2"/>
  <c r="AN90" i="1"/>
  <c r="AG55" i="2"/>
  <c r="Q427" i="2" s="1"/>
  <c r="W85" i="1"/>
  <c r="AG59" i="2"/>
  <c r="Q459" i="2" s="1"/>
  <c r="BA88" i="1"/>
  <c r="J99" i="1"/>
  <c r="AF66" i="2"/>
  <c r="E517" i="2" s="1"/>
  <c r="AC99" i="1"/>
  <c r="AN88" i="1"/>
  <c r="AG53" i="2"/>
  <c r="Q411" i="2" s="1"/>
  <c r="W89" i="1"/>
  <c r="AF65" i="2"/>
  <c r="Q501" i="2" s="1"/>
  <c r="AC98" i="1"/>
  <c r="AF56" i="2"/>
  <c r="E437" i="2" s="1"/>
  <c r="AP85" i="1"/>
  <c r="D95" i="1"/>
  <c r="AG64" i="2"/>
  <c r="E507" i="2" s="1"/>
  <c r="AN97" i="1"/>
  <c r="AG51" i="2"/>
  <c r="Q395" i="2" s="1"/>
  <c r="AN86" i="1"/>
  <c r="W87" i="1"/>
  <c r="AG66" i="2" l="1"/>
  <c r="E523" i="2" s="1"/>
  <c r="AN99" i="1"/>
  <c r="AF57" i="2"/>
  <c r="Q437" i="2" s="1"/>
  <c r="AP86" i="1"/>
  <c r="D96" i="1"/>
  <c r="AF58" i="2"/>
  <c r="E453" i="2" s="1"/>
  <c r="AP87" i="1"/>
  <c r="D97" i="1"/>
  <c r="AC95" i="1"/>
  <c r="AF62" i="2"/>
  <c r="E485" i="2" s="1"/>
  <c r="AG60" i="2"/>
  <c r="E475" i="2" s="1"/>
  <c r="BA89" i="1"/>
  <c r="J100" i="1"/>
  <c r="C83" i="2"/>
  <c r="AA13" i="2"/>
  <c r="AG56" i="2"/>
  <c r="E443" i="2" s="1"/>
  <c r="J96" i="1"/>
  <c r="BA85" i="1"/>
  <c r="W83" i="2"/>
  <c r="AB14" i="2"/>
  <c r="AG62" i="2"/>
  <c r="E491" i="2" s="1"/>
  <c r="AN95" i="1"/>
  <c r="AG58" i="2"/>
  <c r="E459" i="2" s="1"/>
  <c r="J98" i="1"/>
  <c r="BA87" i="1"/>
  <c r="AG63" i="2" l="1"/>
  <c r="Q491" i="2" s="1"/>
  <c r="AN96" i="1"/>
  <c r="AA14" i="2"/>
  <c r="O83" i="2"/>
  <c r="AG67" i="2"/>
  <c r="Q523" i="2" s="1"/>
  <c r="AN100" i="1"/>
  <c r="AB15" i="2"/>
  <c r="K99" i="2"/>
  <c r="AN98" i="1"/>
  <c r="AG65" i="2"/>
  <c r="Q507" i="2" s="1"/>
  <c r="BQ14" i="1"/>
  <c r="AC97" i="1"/>
  <c r="BW23" i="1" s="1"/>
  <c r="AF64" i="2"/>
  <c r="E501" i="2" s="1"/>
  <c r="BU19" i="1"/>
  <c r="BW20" i="1"/>
  <c r="BY16" i="1"/>
  <c r="AC96" i="1"/>
  <c r="AF63" i="2"/>
  <c r="Q485" i="2" s="1"/>
  <c r="BY21" i="1"/>
  <c r="BY14" i="1"/>
  <c r="BY18" i="1" l="1"/>
  <c r="BU18" i="1"/>
  <c r="BU22" i="1"/>
  <c r="BU21" i="1"/>
  <c r="BW18" i="1"/>
  <c r="CA18" i="1" s="1"/>
  <c r="BU24" i="1"/>
  <c r="BY25" i="1"/>
  <c r="BQ16" i="1"/>
  <c r="BS21" i="1"/>
  <c r="BW17" i="1"/>
  <c r="CA17" i="1" s="1"/>
  <c r="BS23" i="1"/>
  <c r="BQ21" i="1"/>
  <c r="BY23" i="1"/>
  <c r="BU15" i="1"/>
  <c r="BQ19" i="1"/>
  <c r="BY19" i="1"/>
  <c r="BQ20" i="1"/>
  <c r="BQ25" i="1"/>
  <c r="BQ23" i="1"/>
  <c r="BS16" i="1"/>
  <c r="BQ15" i="1"/>
  <c r="BS20" i="1"/>
  <c r="BS22" i="1"/>
  <c r="BW22" i="1"/>
  <c r="BW25" i="1"/>
  <c r="BS24" i="1"/>
  <c r="BQ18" i="1"/>
  <c r="BS15" i="1"/>
  <c r="BU17" i="1"/>
  <c r="BS18" i="1"/>
  <c r="BW14" i="1"/>
  <c r="CA14" i="1" s="1"/>
  <c r="BQ17" i="1"/>
  <c r="AA15" i="2"/>
  <c r="C99" i="2"/>
  <c r="BU20" i="1"/>
  <c r="BW15" i="1"/>
  <c r="CA15" i="1" s="1"/>
  <c r="BS25" i="1"/>
  <c r="BU23" i="1"/>
  <c r="BU16" i="1"/>
  <c r="BQ24" i="1"/>
  <c r="BW24" i="1"/>
  <c r="CA24" i="1" s="1"/>
  <c r="BW19" i="1"/>
  <c r="CA19" i="1" s="1"/>
  <c r="CA23" i="1"/>
  <c r="BS17" i="1"/>
  <c r="BY20" i="1"/>
  <c r="BY17" i="1"/>
  <c r="BW16" i="1"/>
  <c r="CA16" i="1" s="1"/>
  <c r="BY24" i="1"/>
  <c r="BQ22" i="1"/>
  <c r="BS14" i="1"/>
  <c r="CA20" i="1"/>
  <c r="BO14" i="1"/>
  <c r="BY15" i="1"/>
  <c r="AB16" i="2"/>
  <c r="W99" i="2"/>
  <c r="BU14" i="1"/>
  <c r="BM14" i="1" s="1"/>
  <c r="BU25" i="1"/>
  <c r="BS19" i="1"/>
  <c r="BW21" i="1"/>
  <c r="CA21" i="1" s="1"/>
  <c r="BY22" i="1"/>
  <c r="BO15" i="1" l="1"/>
  <c r="CF15" i="1" s="1"/>
  <c r="BM15" i="1"/>
  <c r="AB17" i="2"/>
  <c r="K115" i="2"/>
  <c r="BO17" i="1"/>
  <c r="CF17" i="1" s="1"/>
  <c r="BM17" i="1"/>
  <c r="BO19" i="1"/>
  <c r="CF19" i="1" s="1"/>
  <c r="BM19" i="1"/>
  <c r="BM16" i="1"/>
  <c r="BO16" i="1"/>
  <c r="CF16" i="1" s="1"/>
  <c r="BO25" i="1"/>
  <c r="CF25" i="1" s="1"/>
  <c r="BM25" i="1"/>
  <c r="BM24" i="1"/>
  <c r="BO24" i="1"/>
  <c r="CF24" i="1" s="1"/>
  <c r="BO20" i="1"/>
  <c r="CF20" i="1" s="1"/>
  <c r="BC20" i="1" s="1"/>
  <c r="BM20" i="1"/>
  <c r="BM21" i="1"/>
  <c r="BO21" i="1"/>
  <c r="CF21" i="1" s="1"/>
  <c r="O99" i="2"/>
  <c r="AA16" i="2"/>
  <c r="CA25" i="1"/>
  <c r="BO23" i="1"/>
  <c r="CF23" i="1" s="1"/>
  <c r="BC23" i="1" s="1"/>
  <c r="BM23" i="1"/>
  <c r="CF14" i="1"/>
  <c r="BM22" i="1"/>
  <c r="BO22" i="1"/>
  <c r="CF22" i="1" s="1"/>
  <c r="CA22" i="1"/>
  <c r="BM18" i="1"/>
  <c r="BO18" i="1"/>
  <c r="CF18" i="1" s="1"/>
  <c r="BC24" i="1" l="1"/>
  <c r="BC25" i="1"/>
  <c r="BC16" i="1"/>
  <c r="BC17" i="1"/>
  <c r="AB18" i="2"/>
  <c r="W115" i="2"/>
  <c r="BC21" i="1"/>
  <c r="BC18" i="1"/>
  <c r="BC22" i="1"/>
  <c r="BC14" i="1"/>
  <c r="C115" i="2"/>
  <c r="AA17" i="2"/>
  <c r="BC19" i="1"/>
  <c r="BC15" i="1"/>
  <c r="AA18" i="2" l="1"/>
  <c r="O115" i="2"/>
  <c r="K131" i="2"/>
  <c r="AB19" i="2"/>
  <c r="X14" i="1"/>
  <c r="X19" i="1"/>
  <c r="V18" i="1"/>
  <c r="T17" i="1"/>
  <c r="R16" i="1"/>
  <c r="P15" i="1"/>
  <c r="L14" i="1"/>
  <c r="X21" i="1"/>
  <c r="V20" i="1"/>
  <c r="T19" i="1"/>
  <c r="R18" i="1"/>
  <c r="P17" i="1"/>
  <c r="N16" i="1"/>
  <c r="L15" i="1"/>
  <c r="D14" i="1"/>
  <c r="V25" i="1"/>
  <c r="T24" i="1"/>
  <c r="R23" i="1"/>
  <c r="P22" i="1"/>
  <c r="N21" i="1"/>
  <c r="L20" i="1"/>
  <c r="J19" i="1"/>
  <c r="D18" i="1"/>
  <c r="L25" i="1"/>
  <c r="J24" i="1"/>
  <c r="D23" i="1"/>
  <c r="L22" i="1"/>
  <c r="L18" i="1"/>
  <c r="P14" i="1"/>
  <c r="J22" i="1"/>
  <c r="J18" i="1"/>
  <c r="N14" i="1"/>
  <c r="V23" i="1"/>
  <c r="V19" i="1"/>
  <c r="X15" i="1"/>
  <c r="T23" i="1"/>
  <c r="R19" i="1"/>
  <c r="V15" i="1"/>
  <c r="P19" i="1"/>
  <c r="X23" i="1"/>
  <c r="D22" i="1"/>
  <c r="J14" i="1"/>
  <c r="P23" i="1"/>
  <c r="T15" i="1"/>
  <c r="N23" i="1"/>
  <c r="N19" i="1"/>
  <c r="X24" i="1"/>
  <c r="J23" i="1"/>
  <c r="X20" i="1"/>
  <c r="D19" i="1"/>
  <c r="V16" i="1"/>
  <c r="J15" i="1"/>
  <c r="P24" i="1"/>
  <c r="P20" i="1"/>
  <c r="L16" i="1"/>
  <c r="N24" i="1"/>
  <c r="N20" i="1"/>
  <c r="J16" i="1"/>
  <c r="L24" i="1"/>
  <c r="J20" i="1"/>
  <c r="X17" i="1"/>
  <c r="D16" i="1"/>
  <c r="D24" i="1"/>
  <c r="T25" i="1"/>
  <c r="R21" i="1"/>
  <c r="N17" i="1"/>
  <c r="R25" i="1"/>
  <c r="P21" i="1"/>
  <c r="L17" i="1"/>
  <c r="X18" i="1"/>
  <c r="P25" i="1"/>
  <c r="X22" i="1"/>
  <c r="L21" i="1"/>
  <c r="J17" i="1"/>
  <c r="N25" i="1"/>
  <c r="V22" i="1"/>
  <c r="J21" i="1"/>
  <c r="R22" i="1"/>
  <c r="X25" i="1"/>
  <c r="N15" i="1"/>
  <c r="D15" i="1"/>
  <c r="N22" i="1"/>
  <c r="D21" i="1"/>
  <c r="T16" i="1"/>
  <c r="J25" i="1"/>
  <c r="T18" i="1"/>
  <c r="D25" i="1"/>
  <c r="V21" i="1"/>
  <c r="N18" i="1"/>
  <c r="T21" i="1"/>
  <c r="V17" i="1"/>
  <c r="T14" i="1"/>
  <c r="P18" i="1"/>
  <c r="R15" i="1"/>
  <c r="V24" i="1"/>
  <c r="R24" i="1"/>
  <c r="T20" i="1"/>
  <c r="R17" i="1"/>
  <c r="R20" i="1"/>
  <c r="D17" i="1"/>
  <c r="D20" i="1"/>
  <c r="V14" i="1"/>
  <c r="T22" i="1"/>
  <c r="L23" i="1"/>
  <c r="L19" i="1"/>
  <c r="R14" i="1"/>
  <c r="X16" i="1"/>
  <c r="P16" i="1"/>
  <c r="W131" i="2" l="1"/>
  <c r="AB20" i="2"/>
  <c r="C131" i="2"/>
  <c r="AA19" i="2"/>
  <c r="O131" i="2" l="1"/>
  <c r="AA20" i="2"/>
  <c r="AB21" i="2"/>
  <c r="K147" i="2"/>
  <c r="W147" i="2" l="1"/>
  <c r="AB22" i="2"/>
  <c r="AA21" i="2"/>
  <c r="C147" i="2"/>
  <c r="AB23" i="2" l="1"/>
  <c r="K163" i="2"/>
  <c r="O147" i="2"/>
  <c r="AA22" i="2"/>
  <c r="C163" i="2" l="1"/>
  <c r="AA23" i="2"/>
  <c r="AB24" i="2"/>
  <c r="W163" i="2"/>
  <c r="K179" i="2" l="1"/>
  <c r="AB25" i="2"/>
  <c r="AA24" i="2"/>
  <c r="O163" i="2"/>
  <c r="C179" i="2" l="1"/>
  <c r="AA25" i="2"/>
  <c r="W179" i="2"/>
  <c r="AB26" i="2"/>
  <c r="AB27" i="2" l="1"/>
  <c r="K195" i="2"/>
  <c r="O179" i="2"/>
  <c r="AA26" i="2"/>
  <c r="AA27" i="2" l="1"/>
  <c r="C195" i="2"/>
  <c r="W195" i="2"/>
  <c r="AB28" i="2"/>
  <c r="AB29" i="2" l="1"/>
  <c r="K211" i="2"/>
  <c r="AA28" i="2"/>
  <c r="O195" i="2"/>
  <c r="C211" i="2" l="1"/>
  <c r="AA29" i="2"/>
  <c r="W211" i="2"/>
  <c r="AB30" i="2"/>
  <c r="AB31" i="2" l="1"/>
  <c r="K227" i="2"/>
  <c r="AA30" i="2"/>
  <c r="O211" i="2"/>
  <c r="AA31" i="2" l="1"/>
  <c r="C227" i="2"/>
  <c r="W227" i="2"/>
  <c r="AB32" i="2"/>
  <c r="AB33" i="2" l="1"/>
  <c r="K243" i="2"/>
  <c r="O227" i="2"/>
  <c r="AA32" i="2"/>
  <c r="C243" i="2" l="1"/>
  <c r="AA33" i="2"/>
  <c r="AB34" i="2"/>
  <c r="W243" i="2"/>
  <c r="K259" i="2" l="1"/>
  <c r="AB35" i="2"/>
  <c r="AA34" i="2"/>
  <c r="O243" i="2"/>
  <c r="C259" i="2" l="1"/>
  <c r="AA35" i="2"/>
  <c r="AB36" i="2"/>
  <c r="W259" i="2"/>
  <c r="AA36" i="2" l="1"/>
  <c r="O259" i="2"/>
  <c r="AB37" i="2"/>
  <c r="K275" i="2"/>
  <c r="AB38" i="2" l="1"/>
  <c r="W275" i="2"/>
  <c r="AA37" i="2"/>
  <c r="C275" i="2"/>
  <c r="O275" i="2" l="1"/>
  <c r="AA38" i="2"/>
  <c r="AB39" i="2"/>
  <c r="K291" i="2"/>
  <c r="AB40" i="2" l="1"/>
  <c r="W291" i="2"/>
  <c r="C291" i="2"/>
  <c r="AA39" i="2"/>
  <c r="AA40" i="2" l="1"/>
  <c r="O291" i="2"/>
  <c r="K307" i="2"/>
  <c r="AB41" i="2"/>
  <c r="W307" i="2" l="1"/>
  <c r="AB42" i="2"/>
  <c r="C307" i="2"/>
  <c r="AA41" i="2"/>
  <c r="O307" i="2" l="1"/>
  <c r="AA42" i="2"/>
  <c r="AB43" i="2"/>
  <c r="K323" i="2"/>
  <c r="W323" i="2" l="1"/>
  <c r="AB44" i="2"/>
  <c r="AA43" i="2"/>
  <c r="C323" i="2"/>
  <c r="AB45" i="2" l="1"/>
  <c r="K339" i="2"/>
  <c r="O323" i="2"/>
  <c r="AA44" i="2"/>
  <c r="C339" i="2" l="1"/>
  <c r="AA45" i="2"/>
  <c r="W339" i="2"/>
  <c r="AB46" i="2"/>
  <c r="AB47" i="2" l="1"/>
  <c r="K355" i="2"/>
  <c r="AA46" i="2"/>
  <c r="O339" i="2"/>
  <c r="AA47" i="2" l="1"/>
  <c r="C355" i="2"/>
  <c r="W355" i="2"/>
  <c r="AB48" i="2"/>
  <c r="AB49" i="2" l="1"/>
  <c r="K371" i="2"/>
  <c r="O355" i="2"/>
  <c r="AA48" i="2"/>
  <c r="C371" i="2" l="1"/>
  <c r="AA49" i="2"/>
  <c r="AB50" i="2"/>
  <c r="W371" i="2"/>
  <c r="AA50" i="2" l="1"/>
  <c r="O371" i="2"/>
  <c r="AB51" i="2"/>
  <c r="K387" i="2"/>
  <c r="AB52" i="2" l="1"/>
  <c r="W387" i="2"/>
  <c r="AA51" i="2"/>
  <c r="C387" i="2"/>
  <c r="O387" i="2" l="1"/>
  <c r="AA52" i="2"/>
  <c r="AB53" i="2"/>
  <c r="K403" i="2"/>
  <c r="AA53" i="2" l="1"/>
  <c r="C403" i="2"/>
  <c r="W403" i="2"/>
  <c r="AB54" i="2"/>
  <c r="AB55" i="2" l="1"/>
  <c r="K419" i="2"/>
  <c r="O403" i="2"/>
  <c r="AA54" i="2"/>
  <c r="C419" i="2" l="1"/>
  <c r="AA55" i="2"/>
  <c r="AB56" i="2"/>
  <c r="W419" i="2"/>
  <c r="K435" i="2" l="1"/>
  <c r="AB57" i="2"/>
  <c r="AA56" i="2"/>
  <c r="O419" i="2"/>
  <c r="C435" i="2" l="1"/>
  <c r="AA57" i="2"/>
  <c r="AB58" i="2"/>
  <c r="W435" i="2"/>
  <c r="AB59" i="2" l="1"/>
  <c r="K451" i="2"/>
  <c r="AA58" i="2"/>
  <c r="O435" i="2"/>
  <c r="AA59" i="2" l="1"/>
  <c r="C451" i="2"/>
  <c r="AB60" i="2"/>
  <c r="W451" i="2"/>
  <c r="AB61" i="2" l="1"/>
  <c r="K467" i="2"/>
  <c r="O451" i="2"/>
  <c r="AA60" i="2"/>
  <c r="C467" i="2" l="1"/>
  <c r="AA61" i="2"/>
  <c r="W467" i="2"/>
  <c r="AB62" i="2"/>
  <c r="AB63" i="2" l="1"/>
  <c r="K483" i="2"/>
  <c r="AA62" i="2"/>
  <c r="O467" i="2"/>
  <c r="AA63" i="2" l="1"/>
  <c r="C483" i="2"/>
  <c r="W483" i="2"/>
  <c r="AB64" i="2"/>
  <c r="K499" i="2" l="1"/>
  <c r="AB65" i="2"/>
  <c r="O483" i="2"/>
  <c r="AA64" i="2"/>
  <c r="C499" i="2" l="1"/>
  <c r="AA65" i="2"/>
  <c r="AB66" i="2"/>
  <c r="W499" i="2"/>
  <c r="AA66" i="2" l="1"/>
  <c r="O499" i="2"/>
  <c r="AB67" i="2"/>
  <c r="W515" i="2" s="1"/>
  <c r="K515" i="2"/>
  <c r="AA67" i="2" l="1"/>
  <c r="O515" i="2" s="1"/>
  <c r="C515" i="2"/>
</calcChain>
</file>

<file path=xl/sharedStrings.xml><?xml version="1.0" encoding="utf-8"?>
<sst xmlns="http://schemas.openxmlformats.org/spreadsheetml/2006/main" count="480" uniqueCount="84">
  <si>
    <t xml:space="preserve"> </t>
  </si>
  <si>
    <t>F.P.F.M. - Taça São Paulo - 2026</t>
  </si>
  <si>
    <t>ADULTO - Interior - Ituano</t>
  </si>
  <si>
    <t xml:space="preserve"> 04-JUL-2026</t>
  </si>
  <si>
    <t>Botonistas / Clubes</t>
  </si>
  <si>
    <t>&gt;&gt;&gt; Atenção &lt;&lt;&lt;</t>
  </si>
  <si>
    <t>LUI</t>
  </si>
  <si>
    <t>ITU</t>
  </si>
  <si>
    <t>BUENO</t>
  </si>
  <si>
    <t>PIETRO ERCOLIN</t>
  </si>
  <si>
    <t>ECSB</t>
  </si>
  <si>
    <t>BUZIN</t>
  </si>
  <si>
    <t>1) Colocar os jogadores da mesma cidade nas posições 1 a 6, e 7 a 12.</t>
  </si>
  <si>
    <t>MARCELO CARLOS</t>
  </si>
  <si>
    <t>JOÃO JANUARIO</t>
  </si>
  <si>
    <t>ADILSON HOLANDA</t>
  </si>
  <si>
    <t>CFC</t>
  </si>
  <si>
    <t>JULIO ERCOLIN</t>
  </si>
  <si>
    <t>2) As súmulas são geradas automaticamente na guia "SL".</t>
  </si>
  <si>
    <t>VIRCILIO CROSARA</t>
  </si>
  <si>
    <t>TCHAKA</t>
  </si>
  <si>
    <t>GIOVANNI SAJO</t>
  </si>
  <si>
    <t>LEO DEMELITE</t>
  </si>
  <si>
    <t>*Jogadores da mesma cidade --&gt; colocar de 1 a 4, e 5 a 8, 9 a 12, e 13 a 16.</t>
  </si>
  <si>
    <t>Resumo Geral</t>
  </si>
  <si>
    <t>Resumo para Organização</t>
  </si>
  <si>
    <t>Class</t>
  </si>
  <si>
    <t>Botonistas</t>
  </si>
  <si>
    <t>J</t>
  </si>
  <si>
    <t>PG.</t>
  </si>
  <si>
    <t>V</t>
  </si>
  <si>
    <t>E</t>
  </si>
  <si>
    <t>D</t>
  </si>
  <si>
    <t>GP</t>
  </si>
  <si>
    <t>GC</t>
  </si>
  <si>
    <t>SG</t>
  </si>
  <si>
    <t>PG</t>
  </si>
  <si>
    <t>Ord</t>
  </si>
  <si>
    <t>Chave Sort</t>
  </si>
  <si>
    <t>Data</t>
  </si>
  <si>
    <r>
      <rPr>
        <b/>
        <sz val="12"/>
        <rFont val="Arial"/>
        <family val="2"/>
        <charset val="1"/>
      </rPr>
      <t xml:space="preserve">Resumo tabela da </t>
    </r>
    <r>
      <rPr>
        <sz val="10"/>
        <color rgb="FF0000FF"/>
        <rFont val="Times New Roman"/>
        <family val="2"/>
        <charset val="1"/>
      </rPr>
      <t>ESQUERDA</t>
    </r>
  </si>
  <si>
    <r>
      <rPr>
        <b/>
        <sz val="12"/>
        <rFont val="Arial"/>
        <family val="2"/>
        <charset val="1"/>
      </rPr>
      <t xml:space="preserve">Resumo tabela da </t>
    </r>
    <r>
      <rPr>
        <sz val="10"/>
        <color rgb="FF0000FF"/>
        <rFont val="Times New Roman"/>
        <family val="2"/>
        <charset val="1"/>
      </rPr>
      <t>DIREITA</t>
    </r>
  </si>
  <si>
    <t>Rd.</t>
  </si>
  <si>
    <t>Hr.</t>
  </si>
  <si>
    <t>Ms</t>
  </si>
  <si>
    <t>Jogos</t>
  </si>
  <si>
    <t>JOG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</si>
  <si>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</si>
  <si>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</si>
  <si>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</si>
  <si>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</si>
  <si>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</si>
  <si>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</si>
  <si>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</si>
  <si>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</si>
  <si>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</si>
  <si>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</si>
  <si>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</si>
  <si>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</si>
  <si>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</si>
  <si>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</si>
  <si>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</si>
  <si>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</si>
  <si>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</si>
  <si>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</si>
  <si>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</si>
  <si>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</si>
  <si>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</si>
  <si>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</si>
  <si>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</si>
  <si>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</si>
  <si>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</si>
  <si>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</si>
  <si>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Serão respeitados os seguintes critérios de desempate, pela ordem: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</si>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</sst>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General_)"/>
    <numFmt numFmtId="166" formatCode="0_);\(0\)"/>
    <numFmt numFmtId="167" formatCode="dd/mm/yy_)"/>
    <numFmt numFmtId="168" formatCode="\;;;;"/>
  </numFmts>
  <fonts count="30">
    <font>
      <sz val="10"/>
      <name val="Arial"/>
      <family val="2"/>
    </font>
    <font>
      <sz val="10"/>
      <name val="Arial Unicode MS"/>
      <family val="2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8"/>
      <color rgb="FF1F497D"/>
      <name val="Cambria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8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2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9"/>
      <name val="Arial"/>
      <family val="2"/>
      <charset val="1"/>
    </font>
    <font>
      <sz val="14"/>
      <name val="Arial"/>
      <family val="2"/>
      <charset val="1"/>
    </font>
    <font>
      <sz val="9"/>
      <name val="Arial"/>
      <family val="2"/>
      <charset val="1"/>
    </font>
    <font>
      <sz val="10"/>
      <color rgb="FF0000FF"/>
      <name val="Times New Roman"/>
      <family val="2"/>
      <charset val="1"/>
    </font>
    <font>
      <b/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4"/>
      <name val="Arial"/>
      <family val="2"/>
      <charset val="1"/>
    </font>
    <font>
      <sz val="10"/>
      <color rgb="FFFFFFFF"/>
      <name val="Times New Roman"/>
      <family val="1"/>
      <charset val="1"/>
    </font>
    <font>
      <sz val="9"/>
      <color rgb="FFFFFFFF"/>
      <name val="Arial"/>
      <family val="2"/>
      <charset val="1"/>
    </font>
    <font>
      <sz val="20"/>
      <name val="Arial"/>
      <family val="2"/>
      <charset val="1"/>
    </font>
    <font>
      <sz val="36"/>
      <name val="Arial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E3E3E3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80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7">
    <xf numFmtId="0" fontId="0" fillId="0" borderId="0"/>
    <xf numFmtId="164" fontId="1" fillId="0" borderId="0" applyBorder="0" applyAlignment="0" applyProtection="0"/>
    <xf numFmtId="164" fontId="1" fillId="0" borderId="0" applyBorder="0" applyAlignment="0" applyProtection="0"/>
    <xf numFmtId="165" fontId="2" fillId="0" borderId="0"/>
    <xf numFmtId="0" fontId="3" fillId="0" borderId="0"/>
    <xf numFmtId="0" fontId="1" fillId="2" borderId="1" applyAlignment="0" applyProtection="0"/>
    <xf numFmtId="0" fontId="4" fillId="0" borderId="0" applyBorder="0" applyAlignment="0" applyProtection="0"/>
  </cellStyleXfs>
  <cellXfs count="123">
    <xf numFmtId="0" fontId="0" fillId="0" borderId="0" xfId="0"/>
    <xf numFmtId="20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7" fontId="11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19" fillId="5" borderId="2" xfId="2" applyFont="1" applyFill="1" applyBorder="1" applyAlignment="1" applyProtection="1">
      <alignment horizontal="center" vertical="center"/>
      <protection hidden="1"/>
    </xf>
    <xf numFmtId="166" fontId="6" fillId="0" borderId="2" xfId="0" applyNumberFormat="1" applyFont="1" applyBorder="1" applyAlignment="1">
      <alignment horizontal="center" vertical="center"/>
    </xf>
    <xf numFmtId="166" fontId="18" fillId="0" borderId="2" xfId="0" applyNumberFormat="1" applyFont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  <protection hidden="1"/>
    </xf>
    <xf numFmtId="0" fontId="11" fillId="3" borderId="3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2" fillId="4" borderId="3" xfId="0" applyFont="1" applyFill="1" applyBorder="1"/>
    <xf numFmtId="0" fontId="13" fillId="4" borderId="4" xfId="0" applyFont="1" applyFill="1" applyBorder="1"/>
    <xf numFmtId="0" fontId="14" fillId="4" borderId="4" xfId="0" applyFont="1" applyFill="1" applyBorder="1"/>
    <xf numFmtId="0" fontId="13" fillId="4" borderId="5" xfId="0" applyFont="1" applyFill="1" applyBorder="1"/>
    <xf numFmtId="0" fontId="15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/>
    <xf numFmtId="0" fontId="5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9" xfId="0" applyFont="1" applyBorder="1" applyAlignment="1">
      <alignment horizontal="left"/>
    </xf>
    <xf numFmtId="0" fontId="6" fillId="0" borderId="10" xfId="0" applyFont="1" applyBorder="1"/>
    <xf numFmtId="0" fontId="6" fillId="0" borderId="11" xfId="0" applyFont="1" applyBorder="1" applyAlignment="1">
      <alignment horizontal="left"/>
    </xf>
    <xf numFmtId="0" fontId="6" fillId="0" borderId="12" xfId="0" applyFont="1" applyBorder="1"/>
    <xf numFmtId="0" fontId="5" fillId="0" borderId="12" xfId="0" applyFont="1" applyBorder="1" applyAlignment="1">
      <alignment horizontal="left"/>
    </xf>
    <xf numFmtId="0" fontId="6" fillId="0" borderId="13" xfId="0" applyFont="1" applyBorder="1"/>
    <xf numFmtId="166" fontId="5" fillId="0" borderId="0" xfId="0" applyNumberFormat="1" applyFont="1"/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1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2" fillId="7" borderId="2" xfId="3" applyNumberFormat="1" applyFont="1" applyFill="1" applyBorder="1" applyAlignment="1">
      <alignment horizontal="center" vertical="center"/>
    </xf>
    <xf numFmtId="0" fontId="21" fillId="8" borderId="2" xfId="3" applyNumberFormat="1" applyFont="1" applyFill="1" applyBorder="1" applyAlignment="1">
      <alignment horizontal="center" vertical="center"/>
    </xf>
    <xf numFmtId="0" fontId="21" fillId="3" borderId="2" xfId="3" applyNumberFormat="1" applyFont="1" applyFill="1" applyBorder="1" applyAlignment="1">
      <alignment horizontal="center" vertical="center"/>
    </xf>
    <xf numFmtId="0" fontId="22" fillId="9" borderId="2" xfId="3" applyNumberFormat="1" applyFont="1" applyFill="1" applyBorder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165" fontId="14" fillId="7" borderId="2" xfId="3" applyFont="1" applyFill="1" applyBorder="1" applyAlignment="1">
      <alignment horizontal="center" vertical="center"/>
    </xf>
    <xf numFmtId="0" fontId="5" fillId="8" borderId="2" xfId="3" applyNumberFormat="1" applyFont="1" applyFill="1" applyBorder="1" applyAlignment="1">
      <alignment horizontal="center" vertical="center"/>
    </xf>
    <xf numFmtId="0" fontId="5" fillId="2" borderId="2" xfId="3" applyNumberFormat="1" applyFont="1" applyFill="1" applyBorder="1" applyAlignment="1">
      <alignment horizontal="center" vertical="center"/>
    </xf>
    <xf numFmtId="165" fontId="14" fillId="9" borderId="2" xfId="3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8" fontId="5" fillId="0" borderId="0" xfId="0" applyNumberFormat="1" applyFont="1"/>
    <xf numFmtId="1" fontId="18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" fontId="18" fillId="0" borderId="0" xfId="0" applyNumberFormat="1" applyFont="1" applyAlignment="1">
      <alignment horizontal="center" vertical="center"/>
    </xf>
    <xf numFmtId="1" fontId="5" fillId="0" borderId="0" xfId="0" applyNumberFormat="1" applyFont="1"/>
    <xf numFmtId="165" fontId="24" fillId="0" borderId="0" xfId="3" applyFont="1"/>
    <xf numFmtId="165" fontId="2" fillId="0" borderId="0" xfId="3"/>
    <xf numFmtId="165" fontId="25" fillId="0" borderId="0" xfId="3" applyFont="1" applyAlignment="1">
      <alignment vertical="center"/>
    </xf>
    <xf numFmtId="165" fontId="17" fillId="3" borderId="2" xfId="3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top"/>
    </xf>
    <xf numFmtId="0" fontId="26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165" fontId="15" fillId="0" borderId="2" xfId="3" applyFont="1" applyBorder="1" applyAlignment="1">
      <alignment horizontal="center" vertical="center"/>
    </xf>
    <xf numFmtId="165" fontId="19" fillId="0" borderId="2" xfId="3" applyFont="1" applyBorder="1" applyAlignment="1">
      <alignment horizontal="left" vertical="center"/>
    </xf>
    <xf numFmtId="165" fontId="19" fillId="0" borderId="2" xfId="3" applyFont="1" applyBorder="1" applyAlignment="1">
      <alignment horizontal="center" vertical="center"/>
    </xf>
    <xf numFmtId="165" fontId="25" fillId="0" borderId="0" xfId="3" applyFont="1" applyAlignment="1">
      <alignment vertical="top"/>
    </xf>
    <xf numFmtId="165" fontId="6" fillId="0" borderId="11" xfId="3" applyFont="1" applyBorder="1" applyAlignment="1">
      <alignment horizontal="left" vertical="top"/>
    </xf>
    <xf numFmtId="165" fontId="18" fillId="0" borderId="12" xfId="3" applyFont="1" applyBorder="1" applyAlignment="1">
      <alignment horizontal="left" vertical="top"/>
    </xf>
    <xf numFmtId="165" fontId="8" fillId="0" borderId="12" xfId="3" applyFont="1" applyBorder="1" applyAlignment="1">
      <alignment horizontal="center" vertical="top"/>
    </xf>
    <xf numFmtId="165" fontId="18" fillId="0" borderId="12" xfId="3" applyFont="1" applyBorder="1" applyAlignment="1">
      <alignment horizontal="right" vertical="top"/>
    </xf>
    <xf numFmtId="165" fontId="8" fillId="0" borderId="13" xfId="3" applyFont="1" applyBorder="1" applyAlignment="1">
      <alignment horizontal="center" vertical="top"/>
    </xf>
    <xf numFmtId="165" fontId="8" fillId="0" borderId="0" xfId="3" applyFont="1" applyAlignment="1">
      <alignment vertical="top"/>
    </xf>
    <xf numFmtId="165" fontId="8" fillId="0" borderId="11" xfId="3" applyFont="1" applyBorder="1" applyAlignment="1">
      <alignment horizontal="left" vertical="top"/>
    </xf>
    <xf numFmtId="165" fontId="2" fillId="0" borderId="0" xfId="3" applyAlignment="1">
      <alignment vertical="top"/>
    </xf>
    <xf numFmtId="0" fontId="6" fillId="0" borderId="9" xfId="0" applyFont="1" applyBorder="1"/>
    <xf numFmtId="0" fontId="5" fillId="0" borderId="10" xfId="0" applyFont="1" applyBorder="1"/>
    <xf numFmtId="0" fontId="19" fillId="0" borderId="15" xfId="0" applyFont="1" applyBorder="1" applyAlignment="1">
      <alignment horizontal="center" vertical="top"/>
    </xf>
    <xf numFmtId="0" fontId="6" fillId="0" borderId="2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165" fontId="15" fillId="0" borderId="2" xfId="3" applyFont="1" applyBorder="1" applyAlignment="1">
      <alignment horizontal="center" vertical="top"/>
    </xf>
    <xf numFmtId="165" fontId="19" fillId="0" borderId="2" xfId="3" applyFont="1" applyBorder="1" applyAlignment="1">
      <alignment horizontal="left" vertical="top"/>
    </xf>
    <xf numFmtId="165" fontId="19" fillId="0" borderId="2" xfId="3" applyFont="1" applyBorder="1" applyAlignment="1">
      <alignment horizontal="center" vertical="top"/>
    </xf>
    <xf numFmtId="165" fontId="24" fillId="0" borderId="0" xfId="3" applyFont="1" applyAlignment="1">
      <alignment vertical="top"/>
    </xf>
    <xf numFmtId="0" fontId="28" fillId="0" borderId="0" xfId="0" applyFont="1"/>
    <xf numFmtId="0" fontId="29" fillId="0" borderId="0" xfId="0" applyFont="1"/>
    <xf numFmtId="0" fontId="21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11" fillId="3" borderId="2" xfId="0" applyFont="1" applyFill="1" applyBorder="1" applyAlignment="1">
      <alignment horizontal="left" vertical="center"/>
    </xf>
    <xf numFmtId="166" fontId="23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5" fontId="27" fillId="0" borderId="14" xfId="1" applyNumberFormat="1" applyFont="1" applyBorder="1" applyAlignment="1" applyProtection="1">
      <alignment horizontal="center" vertical="center"/>
    </xf>
    <xf numFmtId="0" fontId="8" fillId="0" borderId="2" xfId="0" applyFont="1" applyBorder="1" applyAlignment="1">
      <alignment horizontal="center"/>
    </xf>
    <xf numFmtId="0" fontId="27" fillId="0" borderId="14" xfId="0" applyFont="1" applyBorder="1" applyAlignment="1">
      <alignment horizontal="center" vertical="center"/>
    </xf>
  </cellXfs>
  <cellStyles count="7">
    <cellStyle name="Comma" xfId="1" builtinId="3"/>
    <cellStyle name="Comma 2" xfId="2" xr:uid="{00000000-0005-0000-0000-000006000000}"/>
    <cellStyle name="Normal" xfId="0" builtinId="0"/>
    <cellStyle name="Normal 2" xfId="3" xr:uid="{00000000-0005-0000-0000-000007000000}"/>
    <cellStyle name="Normal 3" xfId="4" xr:uid="{00000000-0005-0000-0000-000008000000}"/>
    <cellStyle name="Nota 2" xfId="5" xr:uid="{00000000-0005-0000-0000-000009000000}"/>
    <cellStyle name="Título 5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256320</xdr:colOff>
      <xdr:row>0</xdr:row>
      <xdr:rowOff>87120</xdr:rowOff>
    </xdr:from>
    <xdr:to>
      <xdr:col>5</xdr:col>
      <xdr:colOff>45360</xdr:colOff>
      <xdr:row>2</xdr:row>
      <xdr:rowOff>8640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1600" y="87120"/>
          <a:ext cx="1475640" cy="813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80"/>
  <sheetViews>
    <sheetView showGridLines="0" tabSelected="1" topLeftCell="A9" zoomScaleNormal="100" zoomScalePageLayoutView="50" workbookViewId="0">
      <selection activeCell="V102" sqref="V102"/>
    </sheetView>
  </sheetViews>
  <sheetFormatPr defaultColWidth="3.88671875" defaultRowHeight="30" customHeight="1" outlineLevelCol="1"/>
  <cols>
    <col min="1" max="1" width="4.33203125" style="15" customWidth="1"/>
    <col min="2" max="10" width="6" style="15" customWidth="1"/>
    <col min="11" max="11" width="0.109375" style="15" customWidth="1"/>
    <col min="12" max="26" width="6" style="15" customWidth="1"/>
    <col min="27" max="27" width="4.109375" style="15" hidden="1" customWidth="1"/>
    <col min="28" max="28" width="4.109375" style="15" hidden="1" customWidth="1" outlineLevel="1"/>
    <col min="29" max="40" width="4.109375" style="16" hidden="1" customWidth="1" outlineLevel="1"/>
    <col min="41" max="42" width="4.109375" style="15" hidden="1" customWidth="1" outlineLevel="1"/>
    <col min="43" max="53" width="4.109375" style="16" hidden="1" customWidth="1" outlineLevel="1"/>
    <col min="54" max="61" width="5.21875" style="15" customWidth="1" outlineLevel="1"/>
    <col min="62" max="62" width="6.21875" style="15" customWidth="1" outlineLevel="1"/>
    <col min="63" max="65" width="5.21875" style="15" customWidth="1" outlineLevel="1"/>
    <col min="66" max="66" width="6.21875" style="15" customWidth="1" outlineLevel="1"/>
    <col min="67" max="71" width="5.21875" style="15" customWidth="1" outlineLevel="1"/>
    <col min="72" max="72" width="6.21875" style="15" customWidth="1" outlineLevel="1"/>
    <col min="73" max="75" width="5.21875" style="15" customWidth="1" outlineLevel="1"/>
    <col min="76" max="76" width="6.21875" style="15" customWidth="1" outlineLevel="1"/>
    <col min="77" max="80" width="5.21875" style="15" customWidth="1" outlineLevel="1"/>
    <col min="81" max="89" width="3.88671875" style="15" outlineLevel="1"/>
    <col min="90" max="108" width="3.88671875" style="15"/>
    <col min="109" max="111" width="21.88671875" style="15" customWidth="1"/>
    <col min="112" max="112" width="7.44140625" style="15" customWidth="1"/>
    <col min="113" max="257" width="3.88671875" style="15"/>
  </cols>
  <sheetData>
    <row r="1" spans="1:88" ht="35.1" customHeight="1">
      <c r="A1" s="15" t="s">
        <v>0</v>
      </c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7"/>
    </row>
    <row r="2" spans="1:88" ht="35.1" customHeight="1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88" ht="30" customHeight="1">
      <c r="B3" s="19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20" t="s">
        <v>3</v>
      </c>
      <c r="Z3" s="21"/>
    </row>
    <row r="4" spans="1:88" ht="30" customHeigh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1"/>
    </row>
    <row r="5" spans="1:88" ht="30" customHeight="1">
      <c r="B5" s="13" t="s">
        <v>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21"/>
      <c r="AB5" s="24" t="s">
        <v>5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6"/>
      <c r="AP5" s="26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7"/>
    </row>
    <row r="6" spans="1:88" ht="30" customHeight="1">
      <c r="B6" s="28">
        <v>1</v>
      </c>
      <c r="C6" s="12" t="s">
        <v>6</v>
      </c>
      <c r="D6" s="12"/>
      <c r="E6" s="12"/>
      <c r="F6" s="11" t="s">
        <v>7</v>
      </c>
      <c r="G6" s="11"/>
      <c r="H6" s="28">
        <v>4</v>
      </c>
      <c r="I6" s="12" t="s">
        <v>8</v>
      </c>
      <c r="J6" s="12"/>
      <c r="K6" s="12"/>
      <c r="L6" s="11" t="s">
        <v>7</v>
      </c>
      <c r="M6" s="11"/>
      <c r="N6" s="28">
        <v>7</v>
      </c>
      <c r="O6" s="12" t="s">
        <v>9</v>
      </c>
      <c r="P6" s="12"/>
      <c r="Q6" s="12"/>
      <c r="R6" s="11" t="s">
        <v>10</v>
      </c>
      <c r="S6" s="11"/>
      <c r="T6" s="28">
        <v>10</v>
      </c>
      <c r="U6" s="12" t="s">
        <v>11</v>
      </c>
      <c r="V6" s="12"/>
      <c r="W6" s="12"/>
      <c r="X6" s="11" t="s">
        <v>10</v>
      </c>
      <c r="Y6" s="11"/>
      <c r="Z6" s="29"/>
      <c r="AA6" s="30"/>
      <c r="AB6" s="31" t="s">
        <v>12</v>
      </c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3"/>
      <c r="AP6" s="33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4"/>
      <c r="BB6" s="30"/>
      <c r="BC6" s="30"/>
      <c r="BD6" s="30"/>
      <c r="BE6" s="30"/>
      <c r="BF6" s="30"/>
      <c r="BG6" s="30"/>
      <c r="BH6" s="30"/>
      <c r="BI6" s="30"/>
    </row>
    <row r="7" spans="1:88" ht="30" customHeight="1">
      <c r="B7" s="28">
        <f>B6+1</f>
        <v>2</v>
      </c>
      <c r="C7" s="12" t="s">
        <v>13</v>
      </c>
      <c r="D7" s="12"/>
      <c r="E7" s="12"/>
      <c r="F7" s="11" t="s">
        <v>7</v>
      </c>
      <c r="G7" s="11"/>
      <c r="H7" s="28">
        <v>5</v>
      </c>
      <c r="I7" s="12" t="s">
        <v>14</v>
      </c>
      <c r="J7" s="12"/>
      <c r="K7" s="12"/>
      <c r="L7" s="11" t="s">
        <v>7</v>
      </c>
      <c r="M7" s="11"/>
      <c r="N7" s="28">
        <v>8</v>
      </c>
      <c r="O7" s="12" t="s">
        <v>15</v>
      </c>
      <c r="P7" s="12"/>
      <c r="Q7" s="12"/>
      <c r="R7" s="11" t="s">
        <v>16</v>
      </c>
      <c r="S7" s="11"/>
      <c r="T7" s="28">
        <v>11</v>
      </c>
      <c r="U7" s="12" t="s">
        <v>17</v>
      </c>
      <c r="V7" s="12"/>
      <c r="W7" s="12"/>
      <c r="X7" s="11" t="s">
        <v>10</v>
      </c>
      <c r="Y7" s="11"/>
      <c r="Z7" s="29"/>
      <c r="AA7" s="30"/>
      <c r="AB7" s="35" t="s">
        <v>18</v>
      </c>
      <c r="AO7" s="30"/>
      <c r="AP7" s="30"/>
      <c r="BA7" s="36"/>
      <c r="BB7" s="30"/>
      <c r="BC7" s="30"/>
      <c r="BD7" s="30"/>
      <c r="BE7" s="30"/>
      <c r="BF7" s="30"/>
      <c r="BG7" s="30"/>
      <c r="BH7" s="30"/>
      <c r="BI7" s="30"/>
    </row>
    <row r="8" spans="1:88" ht="30" customHeight="1">
      <c r="B8" s="28">
        <f>B7+1</f>
        <v>3</v>
      </c>
      <c r="C8" s="12" t="s">
        <v>19</v>
      </c>
      <c r="D8" s="12"/>
      <c r="E8" s="12"/>
      <c r="F8" s="11" t="s">
        <v>7</v>
      </c>
      <c r="G8" s="11"/>
      <c r="H8" s="28">
        <v>6</v>
      </c>
      <c r="I8" s="12" t="s">
        <v>20</v>
      </c>
      <c r="J8" s="12"/>
      <c r="K8" s="12"/>
      <c r="L8" s="11" t="s">
        <v>7</v>
      </c>
      <c r="M8" s="11"/>
      <c r="N8" s="28">
        <v>9</v>
      </c>
      <c r="O8" s="12" t="s">
        <v>21</v>
      </c>
      <c r="P8" s="12"/>
      <c r="Q8" s="12"/>
      <c r="R8" s="11" t="s">
        <v>10</v>
      </c>
      <c r="S8" s="11"/>
      <c r="T8" s="28">
        <v>12</v>
      </c>
      <c r="U8" s="12" t="s">
        <v>22</v>
      </c>
      <c r="V8" s="12"/>
      <c r="W8" s="12"/>
      <c r="X8" s="11" t="s">
        <v>10</v>
      </c>
      <c r="Y8" s="11"/>
      <c r="Z8" s="29"/>
      <c r="AA8" s="30"/>
      <c r="AB8" s="37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9"/>
      <c r="AP8" s="39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40"/>
      <c r="BB8" s="30"/>
      <c r="BC8" s="30"/>
      <c r="BD8" s="30"/>
      <c r="BE8" s="30"/>
      <c r="BF8" s="30"/>
      <c r="BG8" s="30"/>
      <c r="BH8" s="30"/>
      <c r="BI8" s="30"/>
    </row>
    <row r="9" spans="1:88" ht="30" customHeight="1">
      <c r="B9" s="30"/>
      <c r="N9" s="41"/>
      <c r="P9" s="41"/>
      <c r="R9" s="41"/>
      <c r="T9" s="41"/>
      <c r="V9" s="41"/>
      <c r="Z9" s="29"/>
      <c r="AA9" s="30"/>
      <c r="AB9" s="30"/>
      <c r="AO9" s="30"/>
      <c r="AP9" s="30"/>
      <c r="BB9" s="30"/>
      <c r="BC9" s="30"/>
      <c r="BD9" s="30"/>
      <c r="BE9" s="30"/>
      <c r="BF9" s="30"/>
      <c r="BG9" s="30"/>
      <c r="BH9" s="30"/>
      <c r="BI9" s="30"/>
    </row>
    <row r="10" spans="1:88" ht="30" customHeight="1">
      <c r="B10" s="30"/>
      <c r="N10" s="41"/>
      <c r="P10" s="41"/>
      <c r="R10" s="41"/>
      <c r="T10" s="41"/>
      <c r="V10" s="41"/>
      <c r="Z10" s="29"/>
      <c r="AA10" s="30"/>
      <c r="AB10" s="30"/>
      <c r="AO10" s="30"/>
      <c r="AP10" s="30"/>
      <c r="BB10" s="30"/>
      <c r="BC10" s="30"/>
      <c r="BD10" s="30"/>
      <c r="BE10" s="30"/>
      <c r="BF10" s="30"/>
      <c r="BG10" s="30"/>
      <c r="BH10" s="30"/>
      <c r="BI10" s="30"/>
    </row>
    <row r="11" spans="1:88" ht="30" customHeight="1">
      <c r="B11" s="42" t="s">
        <v>23</v>
      </c>
      <c r="C11" s="43"/>
      <c r="D11" s="43"/>
      <c r="E11" s="43"/>
      <c r="F11" s="43"/>
      <c r="G11" s="43"/>
      <c r="H11" s="44"/>
      <c r="I11" s="43"/>
      <c r="J11" s="43"/>
      <c r="K11" s="43"/>
      <c r="L11" s="43"/>
      <c r="M11" s="43"/>
      <c r="N11" s="44"/>
      <c r="O11" s="43"/>
      <c r="P11" s="43"/>
      <c r="Q11" s="43"/>
      <c r="R11" s="43"/>
      <c r="S11" s="43"/>
      <c r="T11" s="44"/>
      <c r="U11" s="43"/>
      <c r="V11" s="43"/>
      <c r="W11" s="43"/>
      <c r="X11" s="43"/>
      <c r="Y11" s="43"/>
      <c r="Z11" s="29"/>
      <c r="AA11" s="30"/>
      <c r="AB11" s="30"/>
      <c r="AO11" s="30"/>
      <c r="AP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</row>
    <row r="12" spans="1:88" ht="30" customHeight="1">
      <c r="B12" s="13" t="s">
        <v>24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29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10" t="s">
        <v>25</v>
      </c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</row>
    <row r="13" spans="1:88" ht="30" customHeight="1">
      <c r="B13" s="13" t="s">
        <v>26</v>
      </c>
      <c r="C13" s="13"/>
      <c r="D13" s="9" t="s">
        <v>27</v>
      </c>
      <c r="E13" s="9"/>
      <c r="F13" s="9"/>
      <c r="G13" s="9"/>
      <c r="H13" s="9"/>
      <c r="I13" s="9"/>
      <c r="J13" s="13" t="s">
        <v>28</v>
      </c>
      <c r="K13" s="13"/>
      <c r="L13" s="13" t="s">
        <v>29</v>
      </c>
      <c r="M13" s="13"/>
      <c r="N13" s="13" t="s">
        <v>30</v>
      </c>
      <c r="O13" s="13"/>
      <c r="P13" s="13" t="s">
        <v>31</v>
      </c>
      <c r="Q13" s="13"/>
      <c r="R13" s="13" t="s">
        <v>32</v>
      </c>
      <c r="S13" s="13"/>
      <c r="T13" s="13" t="s">
        <v>33</v>
      </c>
      <c r="U13" s="13"/>
      <c r="V13" s="13" t="s">
        <v>34</v>
      </c>
      <c r="W13" s="13"/>
      <c r="X13" s="13" t="s">
        <v>35</v>
      </c>
      <c r="Y13" s="13"/>
      <c r="Z13" s="29"/>
      <c r="AA13" s="30"/>
      <c r="AB13" s="16"/>
      <c r="AO13" s="16"/>
      <c r="AP13" s="16"/>
      <c r="BB13" s="16"/>
      <c r="BC13" s="13" t="s">
        <v>26</v>
      </c>
      <c r="BD13" s="13"/>
      <c r="BE13" s="9" t="s">
        <v>27</v>
      </c>
      <c r="BF13" s="9"/>
      <c r="BG13" s="9"/>
      <c r="BH13" s="9"/>
      <c r="BI13" s="9"/>
      <c r="BJ13" s="9"/>
      <c r="BK13" s="45"/>
      <c r="BL13" s="46"/>
      <c r="BM13" s="13" t="s">
        <v>28</v>
      </c>
      <c r="BN13" s="13"/>
      <c r="BO13" s="13" t="s">
        <v>36</v>
      </c>
      <c r="BP13" s="13"/>
      <c r="BQ13" s="13" t="s">
        <v>30</v>
      </c>
      <c r="BR13" s="13"/>
      <c r="BS13" s="13" t="s">
        <v>31</v>
      </c>
      <c r="BT13" s="13"/>
      <c r="BU13" s="13" t="s">
        <v>32</v>
      </c>
      <c r="BV13" s="13"/>
      <c r="BW13" s="13" t="s">
        <v>33</v>
      </c>
      <c r="BX13" s="13"/>
      <c r="BY13" s="13" t="s">
        <v>34</v>
      </c>
      <c r="BZ13" s="13"/>
      <c r="CA13" s="13" t="s">
        <v>35</v>
      </c>
      <c r="CB13" s="13"/>
      <c r="CC13" s="13" t="s">
        <v>37</v>
      </c>
      <c r="CD13" s="13"/>
      <c r="CE13" s="47"/>
      <c r="CF13" s="8" t="s">
        <v>38</v>
      </c>
      <c r="CG13" s="8"/>
      <c r="CH13" s="8"/>
      <c r="CI13" s="8"/>
      <c r="CJ13" s="8"/>
    </row>
    <row r="14" spans="1:88" ht="30" customHeight="1">
      <c r="B14" s="7">
        <v>1</v>
      </c>
      <c r="C14" s="7"/>
      <c r="D14" s="48" t="str">
        <f t="shared" ref="D14:D25" si="0">VLOOKUP($B14,$BC$14:$CD$25,3,0)</f>
        <v xml:space="preserve"> LUI-ITU </v>
      </c>
      <c r="E14" s="49"/>
      <c r="F14" s="49"/>
      <c r="G14" s="49"/>
      <c r="H14" s="49"/>
      <c r="I14" s="49"/>
      <c r="J14" s="7">
        <f t="shared" ref="J14:J25" si="1">VLOOKUP($B14,$BC$14:$CD$25,11,0)</f>
        <v>11</v>
      </c>
      <c r="K14" s="7"/>
      <c r="L14" s="7">
        <f t="shared" ref="L14:L25" si="2">VLOOKUP($B14,$BC$14:$CD$25,13,0)</f>
        <v>31</v>
      </c>
      <c r="M14" s="7"/>
      <c r="N14" s="7">
        <f t="shared" ref="N14:N25" si="3">VLOOKUP($B14,$BC$14:$CD$25,15,0)</f>
        <v>10</v>
      </c>
      <c r="O14" s="7"/>
      <c r="P14" s="7">
        <f t="shared" ref="P14:P25" si="4">VLOOKUP($B14,$BC$14:$CD$25,17,0)</f>
        <v>1</v>
      </c>
      <c r="Q14" s="7"/>
      <c r="R14" s="7">
        <f t="shared" ref="R14:R25" si="5">VLOOKUP($B14,$BC$14:$CD$25,19,0)</f>
        <v>0</v>
      </c>
      <c r="S14" s="7"/>
      <c r="T14" s="7">
        <f t="shared" ref="T14:T25" si="6">VLOOKUP($B14,$BC$14:$CD$25,21,0)</f>
        <v>55</v>
      </c>
      <c r="U14" s="7"/>
      <c r="V14" s="7">
        <f t="shared" ref="V14:V25" si="7">VLOOKUP($B14,$BC$14:$CD$25,23,0)</f>
        <v>25</v>
      </c>
      <c r="W14" s="7"/>
      <c r="X14" s="7">
        <f t="shared" ref="X14:X25" si="8">VLOOKUP($B14,$BC$14:$CD$25,25,0)</f>
        <v>30</v>
      </c>
      <c r="Y14" s="7"/>
      <c r="Z14" s="29"/>
      <c r="AA14" s="30"/>
      <c r="AB14" s="16"/>
      <c r="AO14" s="16"/>
      <c r="AP14" s="16"/>
      <c r="BB14" s="16"/>
      <c r="BC14" s="7">
        <f t="shared" ref="BC14:BC25" si="9">RANK(CF14,$CF$14:$CF$25)</f>
        <v>1</v>
      </c>
      <c r="BD14" s="7"/>
      <c r="BE14" s="48" t="str">
        <f>CONCATENATE(" ",C6,"-",F6," ")</f>
        <v xml:space="preserve"> LUI-ITU </v>
      </c>
      <c r="BF14" s="49"/>
      <c r="BG14" s="49"/>
      <c r="BH14" s="49"/>
      <c r="BI14" s="49"/>
      <c r="BJ14" s="49"/>
      <c r="BK14" s="49"/>
      <c r="BL14" s="50"/>
      <c r="BM14" s="6">
        <f t="shared" ref="BM14:BM25" si="10">SUM(BQ14:BV14)</f>
        <v>11</v>
      </c>
      <c r="BN14" s="6"/>
      <c r="BO14" s="7">
        <f t="shared" ref="BO14:BO25" si="11">(BQ14*3)+BS14</f>
        <v>31</v>
      </c>
      <c r="BP14" s="7"/>
      <c r="BQ14" s="7">
        <f t="shared" ref="BQ14:BQ25" si="12">SUMIF(AC:AC,BE14,AD:AD)+SUMIF(AN:AN,BE14,AI:AI)+SUMIF(AP:AP,BE14,AQ:AQ)+SUMIF(BA:BA,BE14,AV:AV)</f>
        <v>10</v>
      </c>
      <c r="BR14" s="7"/>
      <c r="BS14" s="7">
        <f t="shared" ref="BS14:BS25" si="13">SUMIF(AC:AC,BE14,AE:AE)+SUMIF(AN:AN,BE14,AJ:AJ)+SUMIF(AP:AP,BE14,AR:AR)+SUMIF(BA:BA,BE14,AW:AW)</f>
        <v>1</v>
      </c>
      <c r="BT14" s="7"/>
      <c r="BU14" s="7">
        <f t="shared" ref="BU14:BU25" si="14">SUMIF(AC:AC,BE14,AF:AF)+SUMIF(AN:AN,BE14,AK:AK)+SUMIF(AP:AP,BE14,AS:AS)+SUMIF(BA:BA,BE14,AX:AX)</f>
        <v>0</v>
      </c>
      <c r="BV14" s="7"/>
      <c r="BW14" s="7">
        <f t="shared" ref="BW14:BW25" si="15">SUMIF(AC:AC,BE14,AG:AG)+SUMIF(AN:AN,BE14,AL:AL)+SUMIF(AP:AP,BE14,AT:AT)+SUMIF(BA:BA,BE14,AY:AY)</f>
        <v>55</v>
      </c>
      <c r="BX14" s="7"/>
      <c r="BY14" s="7">
        <f t="shared" ref="BY14:BY25" si="16">SUMIF(AC:AC,BE14,AH:AH)+SUMIF(AN:AN,BE14,AM:AM)+SUMIF(AP:AP,BE14,AU:AU)+SUMIF(BA:BA,BE14,AZ:AZ)</f>
        <v>25</v>
      </c>
      <c r="BZ14" s="7"/>
      <c r="CA14" s="7">
        <f t="shared" ref="CA14:CA25" si="17">BW14-BY14</f>
        <v>30</v>
      </c>
      <c r="CB14" s="7"/>
      <c r="CC14" s="7">
        <v>24</v>
      </c>
      <c r="CD14" s="7"/>
      <c r="CE14" s="51"/>
      <c r="CF14" s="5">
        <f t="shared" ref="CF14:CF25" si="18">(BO14*1000000000)+((BW14-BY14)*1000000)+(BW14*1000)+BQ14+CC14/100</f>
        <v>31030055010.240002</v>
      </c>
      <c r="CG14" s="5"/>
      <c r="CH14" s="5"/>
      <c r="CI14" s="5"/>
      <c r="CJ14" s="5"/>
    </row>
    <row r="15" spans="1:88" ht="30" customHeight="1">
      <c r="B15" s="7">
        <v>2</v>
      </c>
      <c r="C15" s="7"/>
      <c r="D15" s="48" t="str">
        <f t="shared" si="0"/>
        <v xml:space="preserve"> JOÃO JANUARIO-ITU </v>
      </c>
      <c r="E15" s="49"/>
      <c r="F15" s="49"/>
      <c r="G15" s="49"/>
      <c r="H15" s="49"/>
      <c r="I15" s="49"/>
      <c r="J15" s="7">
        <f t="shared" si="1"/>
        <v>11</v>
      </c>
      <c r="K15" s="7"/>
      <c r="L15" s="7">
        <f t="shared" si="2"/>
        <v>27</v>
      </c>
      <c r="M15" s="7"/>
      <c r="N15" s="7">
        <f t="shared" si="3"/>
        <v>9</v>
      </c>
      <c r="O15" s="7"/>
      <c r="P15" s="7">
        <f t="shared" si="4"/>
        <v>0</v>
      </c>
      <c r="Q15" s="7"/>
      <c r="R15" s="7">
        <f t="shared" si="5"/>
        <v>2</v>
      </c>
      <c r="S15" s="7"/>
      <c r="T15" s="7">
        <f t="shared" si="6"/>
        <v>50</v>
      </c>
      <c r="U15" s="7"/>
      <c r="V15" s="7">
        <f t="shared" si="7"/>
        <v>26</v>
      </c>
      <c r="W15" s="7"/>
      <c r="X15" s="7">
        <f t="shared" si="8"/>
        <v>24</v>
      </c>
      <c r="Y15" s="7"/>
      <c r="Z15" s="29"/>
      <c r="AA15" s="30"/>
      <c r="AB15" s="16"/>
      <c r="AO15" s="16"/>
      <c r="AP15" s="16"/>
      <c r="BB15" s="16"/>
      <c r="BC15" s="7">
        <f t="shared" si="9"/>
        <v>5</v>
      </c>
      <c r="BD15" s="7"/>
      <c r="BE15" s="48" t="str">
        <f>CONCATENATE(" ",C7,"-",F7," ")</f>
        <v xml:space="preserve"> MARCELO CARLOS-ITU </v>
      </c>
      <c r="BF15" s="49"/>
      <c r="BG15" s="49"/>
      <c r="BH15" s="49"/>
      <c r="BI15" s="49"/>
      <c r="BJ15" s="49"/>
      <c r="BK15" s="49"/>
      <c r="BL15" s="50"/>
      <c r="BM15" s="6">
        <f t="shared" si="10"/>
        <v>11</v>
      </c>
      <c r="BN15" s="6"/>
      <c r="BO15" s="7">
        <f t="shared" si="11"/>
        <v>22</v>
      </c>
      <c r="BP15" s="7"/>
      <c r="BQ15" s="7">
        <f t="shared" si="12"/>
        <v>7</v>
      </c>
      <c r="BR15" s="7"/>
      <c r="BS15" s="7">
        <f t="shared" si="13"/>
        <v>1</v>
      </c>
      <c r="BT15" s="7"/>
      <c r="BU15" s="7">
        <f t="shared" si="14"/>
        <v>3</v>
      </c>
      <c r="BV15" s="7"/>
      <c r="BW15" s="7">
        <f t="shared" si="15"/>
        <v>46</v>
      </c>
      <c r="BX15" s="7"/>
      <c r="BY15" s="7">
        <f t="shared" si="16"/>
        <v>34</v>
      </c>
      <c r="BZ15" s="7"/>
      <c r="CA15" s="7">
        <f t="shared" si="17"/>
        <v>12</v>
      </c>
      <c r="CB15" s="7"/>
      <c r="CC15" s="7">
        <f t="shared" ref="CC15:CC25" si="19">CC14-1</f>
        <v>23</v>
      </c>
      <c r="CD15" s="7"/>
      <c r="CE15" s="51"/>
      <c r="CF15" s="5">
        <f t="shared" si="18"/>
        <v>22012046007.23</v>
      </c>
      <c r="CG15" s="5"/>
      <c r="CH15" s="5"/>
      <c r="CI15" s="5"/>
      <c r="CJ15" s="5"/>
    </row>
    <row r="16" spans="1:88" ht="30" customHeight="1">
      <c r="B16" s="7">
        <v>3</v>
      </c>
      <c r="C16" s="7"/>
      <c r="D16" s="48" t="str">
        <f t="shared" si="0"/>
        <v xml:space="preserve"> TCHAKA-ITU </v>
      </c>
      <c r="E16" s="49"/>
      <c r="F16" s="49"/>
      <c r="G16" s="49"/>
      <c r="H16" s="49"/>
      <c r="I16" s="49"/>
      <c r="J16" s="7">
        <f t="shared" si="1"/>
        <v>11</v>
      </c>
      <c r="K16" s="7"/>
      <c r="L16" s="7">
        <f t="shared" si="2"/>
        <v>25</v>
      </c>
      <c r="M16" s="7"/>
      <c r="N16" s="7">
        <f t="shared" si="3"/>
        <v>8</v>
      </c>
      <c r="O16" s="7"/>
      <c r="P16" s="7">
        <f t="shared" si="4"/>
        <v>1</v>
      </c>
      <c r="Q16" s="7"/>
      <c r="R16" s="7">
        <f t="shared" si="5"/>
        <v>2</v>
      </c>
      <c r="S16" s="7"/>
      <c r="T16" s="7">
        <f t="shared" si="6"/>
        <v>47</v>
      </c>
      <c r="U16" s="7"/>
      <c r="V16" s="7">
        <f t="shared" si="7"/>
        <v>26</v>
      </c>
      <c r="W16" s="7"/>
      <c r="X16" s="7">
        <f t="shared" si="8"/>
        <v>21</v>
      </c>
      <c r="Y16" s="7"/>
      <c r="Z16" s="29"/>
      <c r="AA16" s="30"/>
      <c r="AB16" s="16"/>
      <c r="AO16" s="16"/>
      <c r="AP16" s="16"/>
      <c r="BB16" s="16"/>
      <c r="BC16" s="7">
        <f t="shared" si="9"/>
        <v>4</v>
      </c>
      <c r="BD16" s="7"/>
      <c r="BE16" s="48" t="str">
        <f>CONCATENATE(" ",C8,"-",F8," ")</f>
        <v xml:space="preserve"> VIRCILIO CROSARA-ITU </v>
      </c>
      <c r="BF16" s="49"/>
      <c r="BG16" s="49"/>
      <c r="BH16" s="49"/>
      <c r="BI16" s="49"/>
      <c r="BJ16" s="49"/>
      <c r="BK16" s="49"/>
      <c r="BL16" s="50"/>
      <c r="BM16" s="6">
        <f t="shared" si="10"/>
        <v>11</v>
      </c>
      <c r="BN16" s="6"/>
      <c r="BO16" s="7">
        <f t="shared" si="11"/>
        <v>23</v>
      </c>
      <c r="BP16" s="7"/>
      <c r="BQ16" s="7">
        <f t="shared" si="12"/>
        <v>7</v>
      </c>
      <c r="BR16" s="7"/>
      <c r="BS16" s="7">
        <f t="shared" si="13"/>
        <v>2</v>
      </c>
      <c r="BT16" s="7"/>
      <c r="BU16" s="7">
        <f t="shared" si="14"/>
        <v>2</v>
      </c>
      <c r="BV16" s="7"/>
      <c r="BW16" s="7">
        <f t="shared" si="15"/>
        <v>48</v>
      </c>
      <c r="BX16" s="7"/>
      <c r="BY16" s="7">
        <f t="shared" si="16"/>
        <v>34</v>
      </c>
      <c r="BZ16" s="7"/>
      <c r="CA16" s="7">
        <f t="shared" si="17"/>
        <v>14</v>
      </c>
      <c r="CB16" s="7"/>
      <c r="CC16" s="7">
        <f t="shared" si="19"/>
        <v>22</v>
      </c>
      <c r="CD16" s="7"/>
      <c r="CE16" s="51"/>
      <c r="CF16" s="5">
        <f t="shared" si="18"/>
        <v>23014048007.220001</v>
      </c>
      <c r="CG16" s="5"/>
      <c r="CH16" s="5"/>
      <c r="CI16" s="5"/>
      <c r="CJ16" s="5"/>
    </row>
    <row r="17" spans="2:88" ht="30" customHeight="1">
      <c r="B17" s="7">
        <v>4</v>
      </c>
      <c r="C17" s="7"/>
      <c r="D17" s="48" t="str">
        <f t="shared" si="0"/>
        <v xml:space="preserve"> VIRCILIO CROSARA-ITU </v>
      </c>
      <c r="E17" s="49"/>
      <c r="F17" s="49"/>
      <c r="G17" s="49"/>
      <c r="H17" s="49"/>
      <c r="I17" s="49"/>
      <c r="J17" s="7">
        <f t="shared" si="1"/>
        <v>11</v>
      </c>
      <c r="K17" s="7"/>
      <c r="L17" s="7">
        <f t="shared" si="2"/>
        <v>23</v>
      </c>
      <c r="M17" s="7"/>
      <c r="N17" s="7">
        <f t="shared" si="3"/>
        <v>7</v>
      </c>
      <c r="O17" s="7"/>
      <c r="P17" s="7">
        <f t="shared" si="4"/>
        <v>2</v>
      </c>
      <c r="Q17" s="7"/>
      <c r="R17" s="7">
        <f t="shared" si="5"/>
        <v>2</v>
      </c>
      <c r="S17" s="7"/>
      <c r="T17" s="7">
        <f t="shared" si="6"/>
        <v>48</v>
      </c>
      <c r="U17" s="7"/>
      <c r="V17" s="7">
        <f t="shared" si="7"/>
        <v>34</v>
      </c>
      <c r="W17" s="7"/>
      <c r="X17" s="7">
        <f t="shared" si="8"/>
        <v>14</v>
      </c>
      <c r="Y17" s="7"/>
      <c r="Z17" s="29"/>
      <c r="AA17" s="30"/>
      <c r="AB17" s="16"/>
      <c r="AO17" s="16"/>
      <c r="AP17" s="16"/>
      <c r="BB17" s="16"/>
      <c r="BC17" s="7">
        <f t="shared" si="9"/>
        <v>9</v>
      </c>
      <c r="BD17" s="7"/>
      <c r="BE17" s="48" t="str">
        <f>CONCATENATE(" ",I6,"-",L6," ")</f>
        <v xml:space="preserve"> BUENO-ITU </v>
      </c>
      <c r="BF17" s="49"/>
      <c r="BG17" s="49"/>
      <c r="BH17" s="49"/>
      <c r="BI17" s="49"/>
      <c r="BJ17" s="49"/>
      <c r="BK17" s="49"/>
      <c r="BL17" s="50"/>
      <c r="BM17" s="6">
        <f t="shared" si="10"/>
        <v>11</v>
      </c>
      <c r="BN17" s="6"/>
      <c r="BO17" s="7">
        <f t="shared" si="11"/>
        <v>11</v>
      </c>
      <c r="BP17" s="7"/>
      <c r="BQ17" s="7">
        <f t="shared" si="12"/>
        <v>3</v>
      </c>
      <c r="BR17" s="7"/>
      <c r="BS17" s="7">
        <f t="shared" si="13"/>
        <v>2</v>
      </c>
      <c r="BT17" s="7"/>
      <c r="BU17" s="7">
        <f t="shared" si="14"/>
        <v>6</v>
      </c>
      <c r="BV17" s="7"/>
      <c r="BW17" s="7">
        <f t="shared" si="15"/>
        <v>31</v>
      </c>
      <c r="BX17" s="7"/>
      <c r="BY17" s="7">
        <f t="shared" si="16"/>
        <v>47</v>
      </c>
      <c r="BZ17" s="7"/>
      <c r="CA17" s="7">
        <f t="shared" si="17"/>
        <v>-16</v>
      </c>
      <c r="CB17" s="7"/>
      <c r="CC17" s="7">
        <f t="shared" si="19"/>
        <v>21</v>
      </c>
      <c r="CD17" s="7"/>
      <c r="CE17" s="51"/>
      <c r="CF17" s="5">
        <f t="shared" si="18"/>
        <v>10984031003.209999</v>
      </c>
      <c r="CG17" s="5"/>
      <c r="CH17" s="5"/>
      <c r="CI17" s="5"/>
      <c r="CJ17" s="5"/>
    </row>
    <row r="18" spans="2:88" ht="30" customHeight="1">
      <c r="B18" s="7">
        <v>5</v>
      </c>
      <c r="C18" s="7"/>
      <c r="D18" s="48" t="str">
        <f t="shared" si="0"/>
        <v xml:space="preserve"> MARCELO CARLOS-ITU </v>
      </c>
      <c r="E18" s="49"/>
      <c r="F18" s="49"/>
      <c r="G18" s="49"/>
      <c r="H18" s="49"/>
      <c r="I18" s="49"/>
      <c r="J18" s="7">
        <f t="shared" si="1"/>
        <v>11</v>
      </c>
      <c r="K18" s="7"/>
      <c r="L18" s="7">
        <f t="shared" si="2"/>
        <v>22</v>
      </c>
      <c r="M18" s="7"/>
      <c r="N18" s="7">
        <f t="shared" si="3"/>
        <v>7</v>
      </c>
      <c r="O18" s="7"/>
      <c r="P18" s="7">
        <f t="shared" si="4"/>
        <v>1</v>
      </c>
      <c r="Q18" s="7"/>
      <c r="R18" s="7">
        <f t="shared" si="5"/>
        <v>3</v>
      </c>
      <c r="S18" s="7"/>
      <c r="T18" s="7">
        <f t="shared" si="6"/>
        <v>46</v>
      </c>
      <c r="U18" s="7"/>
      <c r="V18" s="7">
        <f t="shared" si="7"/>
        <v>34</v>
      </c>
      <c r="W18" s="7"/>
      <c r="X18" s="7">
        <f t="shared" si="8"/>
        <v>12</v>
      </c>
      <c r="Y18" s="7"/>
      <c r="Z18" s="29"/>
      <c r="AA18" s="30"/>
      <c r="AB18" s="16"/>
      <c r="AO18" s="16"/>
      <c r="AP18" s="16"/>
      <c r="BB18" s="16"/>
      <c r="BC18" s="7">
        <f t="shared" si="9"/>
        <v>2</v>
      </c>
      <c r="BD18" s="7"/>
      <c r="BE18" s="48" t="str">
        <f>CONCATENATE(" ",I7,"-",L7," ")</f>
        <v xml:space="preserve"> JOÃO JANUARIO-ITU </v>
      </c>
      <c r="BF18" s="49"/>
      <c r="BG18" s="49"/>
      <c r="BH18" s="49"/>
      <c r="BI18" s="49"/>
      <c r="BJ18" s="49"/>
      <c r="BK18" s="49"/>
      <c r="BL18" s="50"/>
      <c r="BM18" s="6">
        <f t="shared" si="10"/>
        <v>11</v>
      </c>
      <c r="BN18" s="6"/>
      <c r="BO18" s="7">
        <f t="shared" si="11"/>
        <v>27</v>
      </c>
      <c r="BP18" s="7"/>
      <c r="BQ18" s="7">
        <f t="shared" si="12"/>
        <v>9</v>
      </c>
      <c r="BR18" s="7"/>
      <c r="BS18" s="7">
        <f t="shared" si="13"/>
        <v>0</v>
      </c>
      <c r="BT18" s="7"/>
      <c r="BU18" s="7">
        <f t="shared" si="14"/>
        <v>2</v>
      </c>
      <c r="BV18" s="7"/>
      <c r="BW18" s="7">
        <f t="shared" si="15"/>
        <v>50</v>
      </c>
      <c r="BX18" s="7"/>
      <c r="BY18" s="7">
        <f t="shared" si="16"/>
        <v>26</v>
      </c>
      <c r="BZ18" s="7"/>
      <c r="CA18" s="7">
        <f t="shared" si="17"/>
        <v>24</v>
      </c>
      <c r="CB18" s="7"/>
      <c r="CC18" s="7">
        <f t="shared" si="19"/>
        <v>20</v>
      </c>
      <c r="CD18" s="7"/>
      <c r="CE18" s="51"/>
      <c r="CF18" s="5">
        <f t="shared" si="18"/>
        <v>27024050009.200001</v>
      </c>
      <c r="CG18" s="5"/>
      <c r="CH18" s="5"/>
      <c r="CI18" s="5"/>
      <c r="CJ18" s="5"/>
    </row>
    <row r="19" spans="2:88" ht="30" customHeight="1">
      <c r="B19" s="7">
        <v>6</v>
      </c>
      <c r="C19" s="7"/>
      <c r="D19" s="48" t="str">
        <f t="shared" si="0"/>
        <v xml:space="preserve"> PIETRO ERCOLIN-ECSB </v>
      </c>
      <c r="E19" s="49"/>
      <c r="F19" s="49"/>
      <c r="G19" s="49"/>
      <c r="H19" s="49"/>
      <c r="I19" s="49"/>
      <c r="J19" s="7">
        <f t="shared" si="1"/>
        <v>11</v>
      </c>
      <c r="K19" s="7"/>
      <c r="L19" s="7">
        <f t="shared" si="2"/>
        <v>13</v>
      </c>
      <c r="M19" s="7"/>
      <c r="N19" s="7">
        <f t="shared" si="3"/>
        <v>4</v>
      </c>
      <c r="O19" s="7"/>
      <c r="P19" s="7">
        <f t="shared" si="4"/>
        <v>1</v>
      </c>
      <c r="Q19" s="7"/>
      <c r="R19" s="7">
        <f t="shared" si="5"/>
        <v>6</v>
      </c>
      <c r="S19" s="7"/>
      <c r="T19" s="7">
        <f t="shared" si="6"/>
        <v>40</v>
      </c>
      <c r="U19" s="7"/>
      <c r="V19" s="7">
        <f t="shared" si="7"/>
        <v>35</v>
      </c>
      <c r="W19" s="7"/>
      <c r="X19" s="7">
        <f t="shared" si="8"/>
        <v>5</v>
      </c>
      <c r="Y19" s="7"/>
      <c r="Z19" s="29"/>
      <c r="AA19" s="30"/>
      <c r="AB19" s="16"/>
      <c r="AO19" s="16"/>
      <c r="AP19" s="16"/>
      <c r="BB19" s="16"/>
      <c r="BC19" s="7">
        <f t="shared" si="9"/>
        <v>3</v>
      </c>
      <c r="BD19" s="7"/>
      <c r="BE19" s="48" t="str">
        <f>CONCATENATE(" ",I8,"-",L8," ")</f>
        <v xml:space="preserve"> TCHAKA-ITU </v>
      </c>
      <c r="BF19" s="49"/>
      <c r="BG19" s="49"/>
      <c r="BH19" s="49"/>
      <c r="BI19" s="49"/>
      <c r="BJ19" s="49"/>
      <c r="BK19" s="49"/>
      <c r="BL19" s="50"/>
      <c r="BM19" s="6">
        <f t="shared" si="10"/>
        <v>11</v>
      </c>
      <c r="BN19" s="6"/>
      <c r="BO19" s="7">
        <f t="shared" si="11"/>
        <v>25</v>
      </c>
      <c r="BP19" s="7"/>
      <c r="BQ19" s="7">
        <f t="shared" si="12"/>
        <v>8</v>
      </c>
      <c r="BR19" s="7"/>
      <c r="BS19" s="7">
        <f t="shared" si="13"/>
        <v>1</v>
      </c>
      <c r="BT19" s="7"/>
      <c r="BU19" s="7">
        <f t="shared" si="14"/>
        <v>2</v>
      </c>
      <c r="BV19" s="7"/>
      <c r="BW19" s="7">
        <f t="shared" si="15"/>
        <v>47</v>
      </c>
      <c r="BX19" s="7"/>
      <c r="BY19" s="7">
        <f t="shared" si="16"/>
        <v>26</v>
      </c>
      <c r="BZ19" s="7"/>
      <c r="CA19" s="7">
        <f t="shared" si="17"/>
        <v>21</v>
      </c>
      <c r="CB19" s="7"/>
      <c r="CC19" s="7">
        <f t="shared" si="19"/>
        <v>19</v>
      </c>
      <c r="CD19" s="7"/>
      <c r="CE19" s="51"/>
      <c r="CF19" s="5">
        <f t="shared" si="18"/>
        <v>25021047008.189999</v>
      </c>
      <c r="CG19" s="5"/>
      <c r="CH19" s="5"/>
      <c r="CI19" s="5"/>
      <c r="CJ19" s="5"/>
    </row>
    <row r="20" spans="2:88" ht="30" customHeight="1">
      <c r="B20" s="7">
        <v>7</v>
      </c>
      <c r="C20" s="7"/>
      <c r="D20" s="48" t="str">
        <f t="shared" si="0"/>
        <v xml:space="preserve"> ADILSON HOLANDA-CFC </v>
      </c>
      <c r="E20" s="49"/>
      <c r="F20" s="49"/>
      <c r="G20" s="49"/>
      <c r="H20" s="49"/>
      <c r="I20" s="49"/>
      <c r="J20" s="7">
        <f t="shared" si="1"/>
        <v>11</v>
      </c>
      <c r="K20" s="7"/>
      <c r="L20" s="7">
        <f t="shared" si="2"/>
        <v>13</v>
      </c>
      <c r="M20" s="7"/>
      <c r="N20" s="7">
        <f t="shared" si="3"/>
        <v>4</v>
      </c>
      <c r="O20" s="7"/>
      <c r="P20" s="7">
        <f t="shared" si="4"/>
        <v>1</v>
      </c>
      <c r="Q20" s="7"/>
      <c r="R20" s="7">
        <f t="shared" si="5"/>
        <v>6</v>
      </c>
      <c r="S20" s="7"/>
      <c r="T20" s="7">
        <f t="shared" si="6"/>
        <v>24</v>
      </c>
      <c r="U20" s="7"/>
      <c r="V20" s="7">
        <f t="shared" si="7"/>
        <v>31</v>
      </c>
      <c r="W20" s="7"/>
      <c r="X20" s="7">
        <f t="shared" si="8"/>
        <v>-7</v>
      </c>
      <c r="Y20" s="7"/>
      <c r="Z20" s="29"/>
      <c r="AA20" s="30"/>
      <c r="AB20" s="16"/>
      <c r="AO20" s="16"/>
      <c r="AP20" s="16"/>
      <c r="BB20" s="16"/>
      <c r="BC20" s="7">
        <f t="shared" si="9"/>
        <v>6</v>
      </c>
      <c r="BD20" s="7"/>
      <c r="BE20" s="48" t="str">
        <f>CONCATENATE(" ",O6,"-",R6," ")</f>
        <v xml:space="preserve"> PIETRO ERCOLIN-ECSB </v>
      </c>
      <c r="BF20" s="49"/>
      <c r="BG20" s="49"/>
      <c r="BH20" s="49"/>
      <c r="BI20" s="49"/>
      <c r="BJ20" s="49"/>
      <c r="BK20" s="49"/>
      <c r="BL20" s="50"/>
      <c r="BM20" s="6">
        <f t="shared" si="10"/>
        <v>11</v>
      </c>
      <c r="BN20" s="6"/>
      <c r="BO20" s="7">
        <f t="shared" si="11"/>
        <v>13</v>
      </c>
      <c r="BP20" s="7"/>
      <c r="BQ20" s="7">
        <f t="shared" si="12"/>
        <v>4</v>
      </c>
      <c r="BR20" s="7"/>
      <c r="BS20" s="7">
        <f t="shared" si="13"/>
        <v>1</v>
      </c>
      <c r="BT20" s="7"/>
      <c r="BU20" s="7">
        <f t="shared" si="14"/>
        <v>6</v>
      </c>
      <c r="BV20" s="7"/>
      <c r="BW20" s="7">
        <f t="shared" si="15"/>
        <v>40</v>
      </c>
      <c r="BX20" s="7"/>
      <c r="BY20" s="7">
        <f t="shared" si="16"/>
        <v>35</v>
      </c>
      <c r="BZ20" s="7"/>
      <c r="CA20" s="7">
        <f t="shared" si="17"/>
        <v>5</v>
      </c>
      <c r="CB20" s="7"/>
      <c r="CC20" s="7">
        <f t="shared" si="19"/>
        <v>18</v>
      </c>
      <c r="CD20" s="7"/>
      <c r="CE20" s="51"/>
      <c r="CF20" s="5">
        <f t="shared" si="18"/>
        <v>13005040004.18</v>
      </c>
      <c r="CG20" s="5"/>
      <c r="CH20" s="5"/>
      <c r="CI20" s="5"/>
      <c r="CJ20" s="5"/>
    </row>
    <row r="21" spans="2:88" ht="30" customHeight="1">
      <c r="B21" s="7">
        <v>8</v>
      </c>
      <c r="C21" s="7"/>
      <c r="D21" s="48" t="str">
        <f t="shared" si="0"/>
        <v xml:space="preserve"> LEO DEMELITE-ECSB </v>
      </c>
      <c r="E21" s="49"/>
      <c r="F21" s="49"/>
      <c r="G21" s="49"/>
      <c r="H21" s="49"/>
      <c r="I21" s="49"/>
      <c r="J21" s="7">
        <f t="shared" si="1"/>
        <v>11</v>
      </c>
      <c r="K21" s="7"/>
      <c r="L21" s="7">
        <f t="shared" si="2"/>
        <v>13</v>
      </c>
      <c r="M21" s="7"/>
      <c r="N21" s="7">
        <f t="shared" si="3"/>
        <v>4</v>
      </c>
      <c r="O21" s="7"/>
      <c r="P21" s="7">
        <f t="shared" si="4"/>
        <v>1</v>
      </c>
      <c r="Q21" s="7"/>
      <c r="R21" s="7">
        <f t="shared" si="5"/>
        <v>6</v>
      </c>
      <c r="S21" s="7"/>
      <c r="T21" s="7">
        <f t="shared" si="6"/>
        <v>17</v>
      </c>
      <c r="U21" s="7"/>
      <c r="V21" s="7">
        <f t="shared" si="7"/>
        <v>27</v>
      </c>
      <c r="W21" s="7"/>
      <c r="X21" s="7">
        <f t="shared" si="8"/>
        <v>-10</v>
      </c>
      <c r="Y21" s="7"/>
      <c r="Z21" s="29"/>
      <c r="AA21" s="30"/>
      <c r="AB21" s="16"/>
      <c r="AO21" s="16"/>
      <c r="AP21" s="16"/>
      <c r="BB21" s="16"/>
      <c r="BC21" s="7">
        <f t="shared" si="9"/>
        <v>7</v>
      </c>
      <c r="BD21" s="7"/>
      <c r="BE21" s="48" t="str">
        <f>CONCATENATE(" ",O7,"-",R7," ")</f>
        <v xml:space="preserve"> ADILSON HOLANDA-CFC </v>
      </c>
      <c r="BF21" s="49"/>
      <c r="BG21" s="49"/>
      <c r="BH21" s="49"/>
      <c r="BI21" s="49"/>
      <c r="BJ21" s="49"/>
      <c r="BK21" s="49"/>
      <c r="BL21" s="50"/>
      <c r="BM21" s="6">
        <f t="shared" si="10"/>
        <v>11</v>
      </c>
      <c r="BN21" s="6"/>
      <c r="BO21" s="7">
        <f t="shared" si="11"/>
        <v>13</v>
      </c>
      <c r="BP21" s="7"/>
      <c r="BQ21" s="7">
        <f t="shared" si="12"/>
        <v>4</v>
      </c>
      <c r="BR21" s="7"/>
      <c r="BS21" s="7">
        <f t="shared" si="13"/>
        <v>1</v>
      </c>
      <c r="BT21" s="7"/>
      <c r="BU21" s="7">
        <f t="shared" si="14"/>
        <v>6</v>
      </c>
      <c r="BV21" s="7"/>
      <c r="BW21" s="7">
        <f t="shared" si="15"/>
        <v>24</v>
      </c>
      <c r="BX21" s="7"/>
      <c r="BY21" s="7">
        <f t="shared" si="16"/>
        <v>31</v>
      </c>
      <c r="BZ21" s="7"/>
      <c r="CA21" s="7">
        <f t="shared" si="17"/>
        <v>-7</v>
      </c>
      <c r="CB21" s="7"/>
      <c r="CC21" s="7">
        <f t="shared" si="19"/>
        <v>17</v>
      </c>
      <c r="CD21" s="7"/>
      <c r="CE21" s="51"/>
      <c r="CF21" s="5">
        <f t="shared" si="18"/>
        <v>12993024004.17</v>
      </c>
      <c r="CG21" s="5"/>
      <c r="CH21" s="5"/>
      <c r="CI21" s="5"/>
      <c r="CJ21" s="5"/>
    </row>
    <row r="22" spans="2:88" ht="30" customHeight="1">
      <c r="B22" s="7">
        <v>9</v>
      </c>
      <c r="C22" s="7"/>
      <c r="D22" s="48" t="str">
        <f t="shared" si="0"/>
        <v xml:space="preserve"> BUENO-ITU </v>
      </c>
      <c r="E22" s="49"/>
      <c r="F22" s="49"/>
      <c r="G22" s="49"/>
      <c r="H22" s="49"/>
      <c r="I22" s="49"/>
      <c r="J22" s="7">
        <f t="shared" si="1"/>
        <v>11</v>
      </c>
      <c r="K22" s="7"/>
      <c r="L22" s="7">
        <f t="shared" si="2"/>
        <v>11</v>
      </c>
      <c r="M22" s="7"/>
      <c r="N22" s="7">
        <f t="shared" si="3"/>
        <v>3</v>
      </c>
      <c r="O22" s="7"/>
      <c r="P22" s="7">
        <f t="shared" si="4"/>
        <v>2</v>
      </c>
      <c r="Q22" s="7"/>
      <c r="R22" s="7">
        <f t="shared" si="5"/>
        <v>6</v>
      </c>
      <c r="S22" s="7"/>
      <c r="T22" s="7">
        <f t="shared" si="6"/>
        <v>31</v>
      </c>
      <c r="U22" s="7"/>
      <c r="V22" s="7">
        <f t="shared" si="7"/>
        <v>47</v>
      </c>
      <c r="W22" s="7"/>
      <c r="X22" s="7">
        <f t="shared" si="8"/>
        <v>-16</v>
      </c>
      <c r="Y22" s="7"/>
      <c r="Z22" s="29"/>
      <c r="AA22" s="30"/>
      <c r="AB22" s="16"/>
      <c r="AO22" s="16"/>
      <c r="AP22" s="16"/>
      <c r="BB22" s="16"/>
      <c r="BC22" s="7">
        <f t="shared" si="9"/>
        <v>11</v>
      </c>
      <c r="BD22" s="7"/>
      <c r="BE22" s="48" t="str">
        <f>CONCATENATE(" ",O8,"-",R8," ")</f>
        <v xml:space="preserve"> GIOVANNI SAJO-ECSB </v>
      </c>
      <c r="BF22" s="49"/>
      <c r="BG22" s="49"/>
      <c r="BH22" s="49"/>
      <c r="BI22" s="49"/>
      <c r="BJ22" s="49"/>
      <c r="BK22" s="49"/>
      <c r="BL22" s="50"/>
      <c r="BM22" s="6">
        <f t="shared" si="10"/>
        <v>11</v>
      </c>
      <c r="BN22" s="6"/>
      <c r="BO22" s="7">
        <f t="shared" si="11"/>
        <v>4</v>
      </c>
      <c r="BP22" s="7"/>
      <c r="BQ22" s="7">
        <f t="shared" si="12"/>
        <v>1</v>
      </c>
      <c r="BR22" s="7"/>
      <c r="BS22" s="7">
        <f t="shared" si="13"/>
        <v>1</v>
      </c>
      <c r="BT22" s="7"/>
      <c r="BU22" s="7">
        <f t="shared" si="14"/>
        <v>9</v>
      </c>
      <c r="BV22" s="7"/>
      <c r="BW22" s="7">
        <f t="shared" si="15"/>
        <v>14</v>
      </c>
      <c r="BX22" s="7"/>
      <c r="BY22" s="7">
        <f t="shared" si="16"/>
        <v>36</v>
      </c>
      <c r="BZ22" s="7"/>
      <c r="CA22" s="7">
        <f t="shared" si="17"/>
        <v>-22</v>
      </c>
      <c r="CB22" s="7"/>
      <c r="CC22" s="7">
        <f t="shared" si="19"/>
        <v>16</v>
      </c>
      <c r="CD22" s="7"/>
      <c r="CE22" s="51"/>
      <c r="CF22" s="5">
        <f t="shared" si="18"/>
        <v>3978014001.1599998</v>
      </c>
      <c r="CG22" s="5"/>
      <c r="CH22" s="5"/>
      <c r="CI22" s="5"/>
      <c r="CJ22" s="5"/>
    </row>
    <row r="23" spans="2:88" ht="30" customHeight="1">
      <c r="B23" s="7">
        <v>10</v>
      </c>
      <c r="C23" s="7"/>
      <c r="D23" s="48" t="str">
        <f t="shared" si="0"/>
        <v xml:space="preserve"> JULIO ERCOLIN-ECSB </v>
      </c>
      <c r="E23" s="49"/>
      <c r="F23" s="49"/>
      <c r="G23" s="49"/>
      <c r="H23" s="49"/>
      <c r="I23" s="49"/>
      <c r="J23" s="7">
        <f t="shared" si="1"/>
        <v>11</v>
      </c>
      <c r="K23" s="7"/>
      <c r="L23" s="7">
        <f t="shared" si="2"/>
        <v>6</v>
      </c>
      <c r="M23" s="7"/>
      <c r="N23" s="7">
        <f t="shared" si="3"/>
        <v>1</v>
      </c>
      <c r="O23" s="7"/>
      <c r="P23" s="7">
        <f t="shared" si="4"/>
        <v>3</v>
      </c>
      <c r="Q23" s="7"/>
      <c r="R23" s="7">
        <f t="shared" si="5"/>
        <v>7</v>
      </c>
      <c r="S23" s="7"/>
      <c r="T23" s="7">
        <f t="shared" si="6"/>
        <v>16</v>
      </c>
      <c r="U23" s="7"/>
      <c r="V23" s="7">
        <f t="shared" si="7"/>
        <v>41</v>
      </c>
      <c r="W23" s="7"/>
      <c r="X23" s="7">
        <f t="shared" si="8"/>
        <v>-25</v>
      </c>
      <c r="Y23" s="7"/>
      <c r="Z23" s="29"/>
      <c r="AA23" s="30"/>
      <c r="AB23" s="16"/>
      <c r="AO23" s="16"/>
      <c r="AP23" s="16"/>
      <c r="BB23" s="16"/>
      <c r="BC23" s="7">
        <f t="shared" si="9"/>
        <v>12</v>
      </c>
      <c r="BD23" s="7"/>
      <c r="BE23" s="48" t="str">
        <f>CONCATENATE(" ",U6,"-",X6," ")</f>
        <v xml:space="preserve"> BUZIN-ECSB </v>
      </c>
      <c r="BF23" s="49"/>
      <c r="BG23" s="49"/>
      <c r="BH23" s="49"/>
      <c r="BI23" s="49"/>
      <c r="BJ23" s="49"/>
      <c r="BK23" s="49"/>
      <c r="BL23" s="50"/>
      <c r="BM23" s="6">
        <f t="shared" si="10"/>
        <v>11</v>
      </c>
      <c r="BN23" s="6"/>
      <c r="BO23" s="7">
        <f t="shared" si="11"/>
        <v>2</v>
      </c>
      <c r="BP23" s="7"/>
      <c r="BQ23" s="7">
        <f t="shared" si="12"/>
        <v>0</v>
      </c>
      <c r="BR23" s="7"/>
      <c r="BS23" s="7">
        <f t="shared" si="13"/>
        <v>2</v>
      </c>
      <c r="BT23" s="7"/>
      <c r="BU23" s="7">
        <f t="shared" si="14"/>
        <v>9</v>
      </c>
      <c r="BV23" s="7"/>
      <c r="BW23" s="7">
        <f t="shared" si="15"/>
        <v>14</v>
      </c>
      <c r="BX23" s="7"/>
      <c r="BY23" s="7">
        <f t="shared" si="16"/>
        <v>40</v>
      </c>
      <c r="BZ23" s="7"/>
      <c r="CA23" s="7">
        <f t="shared" si="17"/>
        <v>-26</v>
      </c>
      <c r="CB23" s="7"/>
      <c r="CC23" s="7">
        <f t="shared" si="19"/>
        <v>15</v>
      </c>
      <c r="CD23" s="7"/>
      <c r="CE23" s="51"/>
      <c r="CF23" s="5">
        <f t="shared" si="18"/>
        <v>1974014000.1500001</v>
      </c>
      <c r="CG23" s="5"/>
      <c r="CH23" s="5"/>
      <c r="CI23" s="5"/>
      <c r="CJ23" s="5"/>
    </row>
    <row r="24" spans="2:88" ht="30" customHeight="1">
      <c r="B24" s="7">
        <v>11</v>
      </c>
      <c r="C24" s="7"/>
      <c r="D24" s="48" t="str">
        <f t="shared" si="0"/>
        <v xml:space="preserve"> GIOVANNI SAJO-ECSB </v>
      </c>
      <c r="E24" s="49"/>
      <c r="F24" s="49"/>
      <c r="G24" s="49"/>
      <c r="H24" s="49"/>
      <c r="I24" s="49"/>
      <c r="J24" s="7">
        <f t="shared" si="1"/>
        <v>11</v>
      </c>
      <c r="K24" s="7"/>
      <c r="L24" s="7">
        <f t="shared" si="2"/>
        <v>4</v>
      </c>
      <c r="M24" s="7"/>
      <c r="N24" s="7">
        <f t="shared" si="3"/>
        <v>1</v>
      </c>
      <c r="O24" s="7"/>
      <c r="P24" s="7">
        <f t="shared" si="4"/>
        <v>1</v>
      </c>
      <c r="Q24" s="7"/>
      <c r="R24" s="7">
        <f t="shared" si="5"/>
        <v>9</v>
      </c>
      <c r="S24" s="7"/>
      <c r="T24" s="7">
        <f t="shared" si="6"/>
        <v>14</v>
      </c>
      <c r="U24" s="7"/>
      <c r="V24" s="7">
        <f t="shared" si="7"/>
        <v>36</v>
      </c>
      <c r="W24" s="7"/>
      <c r="X24" s="7">
        <f t="shared" si="8"/>
        <v>-22</v>
      </c>
      <c r="Y24" s="7"/>
      <c r="Z24" s="29"/>
      <c r="AA24" s="30"/>
      <c r="AB24" s="16"/>
      <c r="AO24" s="16"/>
      <c r="AP24" s="16"/>
      <c r="BB24" s="16"/>
      <c r="BC24" s="7">
        <f t="shared" si="9"/>
        <v>10</v>
      </c>
      <c r="BD24" s="7"/>
      <c r="BE24" s="48" t="str">
        <f>CONCATENATE(" ",U7,"-",X7," ")</f>
        <v xml:space="preserve"> JULIO ERCOLIN-ECSB </v>
      </c>
      <c r="BF24" s="49"/>
      <c r="BG24" s="49"/>
      <c r="BH24" s="49"/>
      <c r="BI24" s="49"/>
      <c r="BJ24" s="49"/>
      <c r="BK24" s="49"/>
      <c r="BL24" s="50"/>
      <c r="BM24" s="6">
        <f t="shared" si="10"/>
        <v>11</v>
      </c>
      <c r="BN24" s="6"/>
      <c r="BO24" s="7">
        <f t="shared" si="11"/>
        <v>6</v>
      </c>
      <c r="BP24" s="7"/>
      <c r="BQ24" s="7">
        <f t="shared" si="12"/>
        <v>1</v>
      </c>
      <c r="BR24" s="7"/>
      <c r="BS24" s="7">
        <f t="shared" si="13"/>
        <v>3</v>
      </c>
      <c r="BT24" s="7"/>
      <c r="BU24" s="7">
        <f t="shared" si="14"/>
        <v>7</v>
      </c>
      <c r="BV24" s="7"/>
      <c r="BW24" s="7">
        <f t="shared" si="15"/>
        <v>16</v>
      </c>
      <c r="BX24" s="7"/>
      <c r="BY24" s="7">
        <f t="shared" si="16"/>
        <v>41</v>
      </c>
      <c r="BZ24" s="7"/>
      <c r="CA24" s="7">
        <f t="shared" si="17"/>
        <v>-25</v>
      </c>
      <c r="CB24" s="7"/>
      <c r="CC24" s="7">
        <f t="shared" si="19"/>
        <v>14</v>
      </c>
      <c r="CD24" s="7"/>
      <c r="CE24" s="51"/>
      <c r="CF24" s="5">
        <f t="shared" si="18"/>
        <v>5975016001.1400003</v>
      </c>
      <c r="CG24" s="5"/>
      <c r="CH24" s="5"/>
      <c r="CI24" s="5"/>
      <c r="CJ24" s="5"/>
    </row>
    <row r="25" spans="2:88" ht="30" customHeight="1">
      <c r="B25" s="7">
        <v>12</v>
      </c>
      <c r="C25" s="7"/>
      <c r="D25" s="48" t="str">
        <f t="shared" si="0"/>
        <v xml:space="preserve"> BUZIN-ECSB </v>
      </c>
      <c r="E25" s="49"/>
      <c r="F25" s="49"/>
      <c r="G25" s="49"/>
      <c r="H25" s="49"/>
      <c r="I25" s="49"/>
      <c r="J25" s="7">
        <f t="shared" si="1"/>
        <v>11</v>
      </c>
      <c r="K25" s="7"/>
      <c r="L25" s="7">
        <f t="shared" si="2"/>
        <v>2</v>
      </c>
      <c r="M25" s="7"/>
      <c r="N25" s="7">
        <f t="shared" si="3"/>
        <v>0</v>
      </c>
      <c r="O25" s="7"/>
      <c r="P25" s="7">
        <f t="shared" si="4"/>
        <v>2</v>
      </c>
      <c r="Q25" s="7"/>
      <c r="R25" s="7">
        <f t="shared" si="5"/>
        <v>9</v>
      </c>
      <c r="S25" s="7"/>
      <c r="T25" s="7">
        <f t="shared" si="6"/>
        <v>14</v>
      </c>
      <c r="U25" s="7"/>
      <c r="V25" s="7">
        <f t="shared" si="7"/>
        <v>40</v>
      </c>
      <c r="W25" s="7"/>
      <c r="X25" s="7">
        <f t="shared" si="8"/>
        <v>-26</v>
      </c>
      <c r="Y25" s="7"/>
      <c r="Z25" s="29"/>
      <c r="AA25" s="30"/>
      <c r="AB25" s="16"/>
      <c r="AO25" s="16"/>
      <c r="AP25" s="16"/>
      <c r="BB25" s="16"/>
      <c r="BC25" s="7">
        <f t="shared" si="9"/>
        <v>8</v>
      </c>
      <c r="BD25" s="7"/>
      <c r="BE25" s="48" t="str">
        <f>CONCATENATE(" ",U8,"-",X8," ")</f>
        <v xml:space="preserve"> LEO DEMELITE-ECSB </v>
      </c>
      <c r="BF25" s="49"/>
      <c r="BG25" s="49"/>
      <c r="BH25" s="49"/>
      <c r="BI25" s="49"/>
      <c r="BJ25" s="49"/>
      <c r="BK25" s="49"/>
      <c r="BL25" s="50"/>
      <c r="BM25" s="6">
        <f t="shared" si="10"/>
        <v>11</v>
      </c>
      <c r="BN25" s="6"/>
      <c r="BO25" s="7">
        <f t="shared" si="11"/>
        <v>13</v>
      </c>
      <c r="BP25" s="7"/>
      <c r="BQ25" s="7">
        <f t="shared" si="12"/>
        <v>4</v>
      </c>
      <c r="BR25" s="7"/>
      <c r="BS25" s="7">
        <f t="shared" si="13"/>
        <v>1</v>
      </c>
      <c r="BT25" s="7"/>
      <c r="BU25" s="7">
        <f t="shared" si="14"/>
        <v>6</v>
      </c>
      <c r="BV25" s="7"/>
      <c r="BW25" s="7">
        <f t="shared" si="15"/>
        <v>17</v>
      </c>
      <c r="BX25" s="7"/>
      <c r="BY25" s="7">
        <f t="shared" si="16"/>
        <v>27</v>
      </c>
      <c r="BZ25" s="7"/>
      <c r="CA25" s="7">
        <f t="shared" si="17"/>
        <v>-10</v>
      </c>
      <c r="CB25" s="7"/>
      <c r="CC25" s="7">
        <f t="shared" si="19"/>
        <v>13</v>
      </c>
      <c r="CD25" s="7"/>
      <c r="CE25" s="51"/>
      <c r="CF25" s="5">
        <f t="shared" si="18"/>
        <v>12990017004.129999</v>
      </c>
      <c r="CG25" s="5"/>
      <c r="CH25" s="5"/>
      <c r="CI25" s="5"/>
      <c r="CJ25" s="5"/>
    </row>
    <row r="26" spans="2:88" ht="30" customHeight="1">
      <c r="B26" s="30"/>
      <c r="N26" s="41"/>
      <c r="P26" s="41"/>
      <c r="R26" s="41"/>
      <c r="T26" s="41"/>
      <c r="V26" s="41"/>
    </row>
    <row r="27" spans="2:88" ht="30" customHeight="1">
      <c r="B27" s="4" t="str">
        <f>$B$1</f>
        <v>F.P.F.M. - Taça São Paulo - 2026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2:88" ht="30" customHeight="1">
      <c r="B28" s="30"/>
      <c r="N28" s="41"/>
      <c r="P28" s="41"/>
      <c r="R28" s="41"/>
      <c r="T28" s="41"/>
      <c r="V28" s="41"/>
    </row>
    <row r="29" spans="2:88" ht="30" customHeight="1">
      <c r="B29" s="52" t="str">
        <f>$B$3</f>
        <v>ADULTO - Interior - Ituano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3" t="str">
        <f>$Y$3</f>
        <v xml:space="preserve"> 04-JUL-2026</v>
      </c>
    </row>
    <row r="30" spans="2:88" ht="30" customHeight="1">
      <c r="B30" s="30"/>
      <c r="N30" s="41"/>
      <c r="P30" s="41"/>
      <c r="R30" s="41"/>
      <c r="T30" s="41"/>
      <c r="V30" s="41"/>
    </row>
    <row r="31" spans="2:88" ht="30" customHeight="1">
      <c r="B31" s="30"/>
      <c r="N31" s="41"/>
      <c r="P31" s="41"/>
      <c r="R31" s="41"/>
      <c r="T31" s="41"/>
      <c r="V31" s="41"/>
    </row>
    <row r="32" spans="2:88" ht="30" customHeight="1">
      <c r="B32" s="13" t="s">
        <v>39</v>
      </c>
      <c r="C32" s="13"/>
      <c r="D32" s="3" t="str">
        <f>Y3</f>
        <v xml:space="preserve"> 04-JUL-2026</v>
      </c>
      <c r="E32" s="3"/>
      <c r="F32" s="3"/>
      <c r="N32" s="41"/>
      <c r="P32" s="41"/>
      <c r="R32" s="41"/>
      <c r="T32" s="41"/>
      <c r="V32" s="41"/>
      <c r="AC32" s="2" t="s">
        <v>40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P32" s="2" t="s">
        <v>41</v>
      </c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2:80" ht="30" customHeight="1">
      <c r="B33" s="30"/>
      <c r="N33" s="41"/>
      <c r="P33" s="41"/>
      <c r="R33" s="41"/>
      <c r="T33" s="41"/>
      <c r="V33" s="41"/>
    </row>
    <row r="34" spans="2:80" ht="30" customHeight="1">
      <c r="B34" s="23" t="s">
        <v>42</v>
      </c>
      <c r="C34" s="54">
        <v>1</v>
      </c>
      <c r="D34" s="55"/>
      <c r="E34" s="55"/>
      <c r="F34" s="55"/>
      <c r="G34" s="55"/>
      <c r="H34" s="55"/>
      <c r="I34" s="56"/>
      <c r="J34" s="56"/>
      <c r="K34" s="57" t="s">
        <v>43</v>
      </c>
      <c r="L34" s="1">
        <v>0.39583333333333298</v>
      </c>
      <c r="M34" s="1"/>
      <c r="N34" s="55"/>
      <c r="O34" s="23" t="s">
        <v>42</v>
      </c>
      <c r="P34" s="54">
        <f>C34+1</f>
        <v>2</v>
      </c>
      <c r="Q34" s="55"/>
      <c r="R34" s="55"/>
      <c r="S34" s="55"/>
      <c r="T34" s="55"/>
      <c r="U34" s="55"/>
      <c r="V34" s="56"/>
      <c r="W34" s="56"/>
      <c r="AC34" s="58" t="str">
        <f>B34</f>
        <v>Rd.</v>
      </c>
      <c r="AD34" s="59">
        <f>C34</f>
        <v>1</v>
      </c>
      <c r="AE34" s="55"/>
      <c r="AF34" s="55"/>
      <c r="AG34" s="55"/>
      <c r="AH34" s="55"/>
      <c r="AI34" s="55"/>
      <c r="AJ34" s="55"/>
      <c r="AK34" s="55"/>
      <c r="AL34" s="15"/>
      <c r="AP34" s="58" t="str">
        <f>O34</f>
        <v>Rd.</v>
      </c>
      <c r="AQ34" s="59">
        <f>P34</f>
        <v>2</v>
      </c>
      <c r="CB34" s="55"/>
    </row>
    <row r="35" spans="2:80" ht="30" customHeight="1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60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60"/>
      <c r="CB35" s="55"/>
    </row>
    <row r="36" spans="2:80" ht="30" customHeight="1">
      <c r="B36" s="23" t="s">
        <v>44</v>
      </c>
      <c r="C36" s="61"/>
      <c r="D36" s="13" t="s">
        <v>45</v>
      </c>
      <c r="E36" s="13"/>
      <c r="F36" s="13"/>
      <c r="G36" s="13"/>
      <c r="H36" s="13"/>
      <c r="I36" s="13"/>
      <c r="J36" s="13"/>
      <c r="K36" s="13"/>
      <c r="L36" s="13"/>
      <c r="M36" s="13"/>
      <c r="N36" s="55"/>
      <c r="O36" s="23" t="s">
        <v>44</v>
      </c>
      <c r="P36" s="61"/>
      <c r="Q36" s="13" t="s">
        <v>45</v>
      </c>
      <c r="R36" s="13"/>
      <c r="S36" s="13"/>
      <c r="T36" s="13"/>
      <c r="U36" s="13"/>
      <c r="V36" s="13"/>
      <c r="W36" s="13"/>
      <c r="X36" s="13"/>
      <c r="Y36" s="13"/>
      <c r="Z36" s="13"/>
      <c r="AC36" s="62" t="s">
        <v>46</v>
      </c>
      <c r="AD36" s="63" t="s">
        <v>47</v>
      </c>
      <c r="AE36" s="63" t="s">
        <v>48</v>
      </c>
      <c r="AF36" s="63" t="s">
        <v>49</v>
      </c>
      <c r="AG36" s="63" t="s">
        <v>50</v>
      </c>
      <c r="AH36" s="63" t="s">
        <v>51</v>
      </c>
      <c r="AI36" s="64" t="s">
        <v>52</v>
      </c>
      <c r="AJ36" s="64" t="s">
        <v>53</v>
      </c>
      <c r="AK36" s="64" t="s">
        <v>54</v>
      </c>
      <c r="AL36" s="64" t="s">
        <v>55</v>
      </c>
      <c r="AM36" s="64" t="s">
        <v>56</v>
      </c>
      <c r="AN36" s="65" t="s">
        <v>46</v>
      </c>
      <c r="AP36" s="62" t="s">
        <v>46</v>
      </c>
      <c r="AQ36" s="63" t="s">
        <v>47</v>
      </c>
      <c r="AR36" s="63" t="s">
        <v>48</v>
      </c>
      <c r="AS36" s="63" t="s">
        <v>49</v>
      </c>
      <c r="AT36" s="63" t="s">
        <v>50</v>
      </c>
      <c r="AU36" s="63" t="s">
        <v>51</v>
      </c>
      <c r="AV36" s="64" t="s">
        <v>52</v>
      </c>
      <c r="AW36" s="64" t="s">
        <v>53</v>
      </c>
      <c r="AX36" s="64" t="s">
        <v>54</v>
      </c>
      <c r="AY36" s="64" t="s">
        <v>55</v>
      </c>
      <c r="AZ36" s="64" t="s">
        <v>56</v>
      </c>
      <c r="BA36" s="65" t="s">
        <v>46</v>
      </c>
      <c r="CB36" s="55"/>
    </row>
    <row r="37" spans="2:80" ht="30" customHeight="1">
      <c r="B37" s="54">
        <v>1</v>
      </c>
      <c r="C37" s="66"/>
      <c r="D37" s="115" t="str">
        <f>BE14</f>
        <v xml:space="preserve"> LUI-ITU </v>
      </c>
      <c r="E37" s="115"/>
      <c r="F37" s="115"/>
      <c r="G37" s="115"/>
      <c r="H37" s="54">
        <v>4</v>
      </c>
      <c r="I37" s="54">
        <v>3</v>
      </c>
      <c r="J37" s="116" t="str">
        <f>BE19</f>
        <v xml:space="preserve"> TCHAKA-ITU </v>
      </c>
      <c r="K37" s="116"/>
      <c r="L37" s="116"/>
      <c r="M37" s="116"/>
      <c r="N37" s="55"/>
      <c r="O37" s="54">
        <v>3</v>
      </c>
      <c r="P37" s="66"/>
      <c r="Q37" s="115" t="str">
        <f>D37</f>
        <v xml:space="preserve"> LUI-ITU </v>
      </c>
      <c r="R37" s="115"/>
      <c r="S37" s="115"/>
      <c r="T37" s="115"/>
      <c r="U37" s="54">
        <v>6</v>
      </c>
      <c r="V37" s="54">
        <v>3</v>
      </c>
      <c r="W37" s="116" t="str">
        <f>J38</f>
        <v xml:space="preserve"> JOÃO JANUARIO-ITU </v>
      </c>
      <c r="X37" s="116"/>
      <c r="Y37" s="116"/>
      <c r="Z37" s="116"/>
      <c r="AC37" s="67" t="str">
        <f t="shared" ref="AC37:AC42" si="20">D37</f>
        <v xml:space="preserve"> LUI-ITU </v>
      </c>
      <c r="AD37" s="68">
        <f t="shared" ref="AD37:AD42" si="21">IF(OR(H37="",I37=""),"",IF(H37&gt;I37,1,0))</f>
        <v>1</v>
      </c>
      <c r="AE37" s="68">
        <f t="shared" ref="AE37:AE42" si="22">IF(OR(H37="",I37=""),"",IF(H37=I37,1,0))</f>
        <v>0</v>
      </c>
      <c r="AF37" s="68">
        <f t="shared" ref="AF37:AF42" si="23">IF(OR(H37="",I37=""),"",IF(H37&lt;I37,1,0))</f>
        <v>0</v>
      </c>
      <c r="AG37" s="68">
        <f t="shared" ref="AG37:AG42" si="24">IF(OR(H37="",I37=""),"",H37)</f>
        <v>4</v>
      </c>
      <c r="AH37" s="68">
        <f t="shared" ref="AH37:AH42" si="25">IF(OR(H37="",I37=""),"",I37)</f>
        <v>3</v>
      </c>
      <c r="AI37" s="69">
        <f t="shared" ref="AI37:AI42" si="26">IF(OR(H37="",I37=""),"",IF(H37&lt;I37,1,0))</f>
        <v>0</v>
      </c>
      <c r="AJ37" s="69">
        <f t="shared" ref="AJ37:AJ42" si="27">IF(OR(H37="",I37=""),"",IF(H37=I37,1,0))</f>
        <v>0</v>
      </c>
      <c r="AK37" s="69">
        <f t="shared" ref="AK37:AK42" si="28">IF(OR(H37="",I37=""),"",IF(H37&gt;I37,1,0))</f>
        <v>1</v>
      </c>
      <c r="AL37" s="69">
        <f t="shared" ref="AL37:AL42" si="29">IF(OR(H37="",I37=""),"",I37)</f>
        <v>3</v>
      </c>
      <c r="AM37" s="69">
        <f t="shared" ref="AM37:AM42" si="30">IF(OR(H37="",I37=""),"",H37)</f>
        <v>4</v>
      </c>
      <c r="AN37" s="70" t="str">
        <f t="shared" ref="AN37:AN42" si="31">J37</f>
        <v xml:space="preserve"> TCHAKA-ITU </v>
      </c>
      <c r="AP37" s="67" t="str">
        <f t="shared" ref="AP37:AP42" si="32">Q37</f>
        <v xml:space="preserve"> LUI-ITU </v>
      </c>
      <c r="AQ37" s="68">
        <f t="shared" ref="AQ37:AQ42" si="33">IF(OR(U37="",V37=""),"",IF(U37&gt;V37,1,0))</f>
        <v>1</v>
      </c>
      <c r="AR37" s="68">
        <f t="shared" ref="AR37:AR42" si="34">IF(OR(U37="",V37=""),"",IF(U37=V37,1,0))</f>
        <v>0</v>
      </c>
      <c r="AS37" s="68">
        <f t="shared" ref="AS37:AS42" si="35">IF(OR(U37="",V37=""),"",IF(U37&lt;V37,1,0))</f>
        <v>0</v>
      </c>
      <c r="AT37" s="68">
        <f t="shared" ref="AT37:AT42" si="36">IF(OR(U37="",V37=""),"",U37)</f>
        <v>6</v>
      </c>
      <c r="AU37" s="68">
        <f t="shared" ref="AU37:AU42" si="37">IF(OR(U37="",V37=""),"",V37)</f>
        <v>3</v>
      </c>
      <c r="AV37" s="69">
        <f t="shared" ref="AV37:AV42" si="38">IF(OR(U37="",V37=""),"",IF(U37&lt;V37,1,0))</f>
        <v>0</v>
      </c>
      <c r="AW37" s="69">
        <f t="shared" ref="AW37:AW42" si="39">IF(OR(U37="",V37=""),"",IF(U37=V37,1,0))</f>
        <v>0</v>
      </c>
      <c r="AX37" s="69">
        <f t="shared" ref="AX37:AX42" si="40">IF(OR(U37="",V37=""),"",IF(U37&gt;V37,1,0))</f>
        <v>1</v>
      </c>
      <c r="AY37" s="69">
        <f t="shared" ref="AY37:AY42" si="41">IF(OR(U37="",V37=""),"",V37)</f>
        <v>3</v>
      </c>
      <c r="AZ37" s="69">
        <f t="shared" ref="AZ37:AZ42" si="42">IF(OR(U37="",V37=""),"",U37)</f>
        <v>6</v>
      </c>
      <c r="BA37" s="70" t="str">
        <f t="shared" ref="BA37:BA42" si="43">W37</f>
        <v xml:space="preserve"> JOÃO JANUARIO-ITU </v>
      </c>
      <c r="CB37" s="55"/>
    </row>
    <row r="38" spans="2:80" ht="30" customHeight="1">
      <c r="B38" s="71">
        <v>2</v>
      </c>
      <c r="C38" s="66"/>
      <c r="D38" s="115" t="str">
        <f>BE15</f>
        <v xml:space="preserve"> MARCELO CARLOS-ITU </v>
      </c>
      <c r="E38" s="115"/>
      <c r="F38" s="115"/>
      <c r="G38" s="115"/>
      <c r="H38" s="54">
        <v>3</v>
      </c>
      <c r="I38" s="54">
        <v>5</v>
      </c>
      <c r="J38" s="116" t="str">
        <f>BE18</f>
        <v xml:space="preserve"> JOÃO JANUARIO-ITU </v>
      </c>
      <c r="K38" s="116"/>
      <c r="L38" s="116"/>
      <c r="M38" s="116"/>
      <c r="N38" s="55"/>
      <c r="O38" s="71">
        <v>4</v>
      </c>
      <c r="P38" s="66"/>
      <c r="Q38" s="115" t="str">
        <f>J37</f>
        <v xml:space="preserve"> TCHAKA-ITU </v>
      </c>
      <c r="R38" s="115"/>
      <c r="S38" s="115"/>
      <c r="T38" s="115"/>
      <c r="U38" s="54">
        <v>6</v>
      </c>
      <c r="V38" s="54">
        <v>1</v>
      </c>
      <c r="W38" s="116" t="str">
        <f>J39</f>
        <v xml:space="preserve"> BUENO-ITU </v>
      </c>
      <c r="X38" s="116"/>
      <c r="Y38" s="116"/>
      <c r="Z38" s="116"/>
      <c r="AC38" s="67" t="str">
        <f t="shared" si="20"/>
        <v xml:space="preserve"> MARCELO CARLOS-ITU </v>
      </c>
      <c r="AD38" s="68">
        <f t="shared" si="21"/>
        <v>0</v>
      </c>
      <c r="AE38" s="68">
        <f t="shared" si="22"/>
        <v>0</v>
      </c>
      <c r="AF38" s="68">
        <f t="shared" si="23"/>
        <v>1</v>
      </c>
      <c r="AG38" s="68">
        <f t="shared" si="24"/>
        <v>3</v>
      </c>
      <c r="AH38" s="68">
        <f t="shared" si="25"/>
        <v>5</v>
      </c>
      <c r="AI38" s="69">
        <f t="shared" si="26"/>
        <v>1</v>
      </c>
      <c r="AJ38" s="69">
        <f t="shared" si="27"/>
        <v>0</v>
      </c>
      <c r="AK38" s="69">
        <f t="shared" si="28"/>
        <v>0</v>
      </c>
      <c r="AL38" s="69">
        <f t="shared" si="29"/>
        <v>5</v>
      </c>
      <c r="AM38" s="69">
        <f t="shared" si="30"/>
        <v>3</v>
      </c>
      <c r="AN38" s="70" t="str">
        <f t="shared" si="31"/>
        <v xml:space="preserve"> JOÃO JANUARIO-ITU </v>
      </c>
      <c r="AP38" s="67" t="str">
        <f t="shared" si="32"/>
        <v xml:space="preserve"> TCHAKA-ITU </v>
      </c>
      <c r="AQ38" s="68">
        <f t="shared" si="33"/>
        <v>1</v>
      </c>
      <c r="AR38" s="68">
        <f t="shared" si="34"/>
        <v>0</v>
      </c>
      <c r="AS38" s="68">
        <f t="shared" si="35"/>
        <v>0</v>
      </c>
      <c r="AT38" s="68">
        <f t="shared" si="36"/>
        <v>6</v>
      </c>
      <c r="AU38" s="68">
        <f t="shared" si="37"/>
        <v>1</v>
      </c>
      <c r="AV38" s="69">
        <f t="shared" si="38"/>
        <v>0</v>
      </c>
      <c r="AW38" s="69">
        <f t="shared" si="39"/>
        <v>0</v>
      </c>
      <c r="AX38" s="69">
        <f t="shared" si="40"/>
        <v>1</v>
      </c>
      <c r="AY38" s="69">
        <f t="shared" si="41"/>
        <v>1</v>
      </c>
      <c r="AZ38" s="69">
        <f t="shared" si="42"/>
        <v>6</v>
      </c>
      <c r="BA38" s="70" t="str">
        <f t="shared" si="43"/>
        <v xml:space="preserve"> BUENO-ITU </v>
      </c>
      <c r="CB38" s="55"/>
    </row>
    <row r="39" spans="2:80" ht="30" customHeight="1">
      <c r="B39" s="71">
        <v>3</v>
      </c>
      <c r="C39" s="66"/>
      <c r="D39" s="115" t="str">
        <f>BE16</f>
        <v xml:space="preserve"> VIRCILIO CROSARA-ITU </v>
      </c>
      <c r="E39" s="115"/>
      <c r="F39" s="115"/>
      <c r="G39" s="115"/>
      <c r="H39" s="54">
        <v>3</v>
      </c>
      <c r="I39" s="54">
        <v>3</v>
      </c>
      <c r="J39" s="116" t="str">
        <f>BE17</f>
        <v xml:space="preserve"> BUENO-ITU </v>
      </c>
      <c r="K39" s="116"/>
      <c r="L39" s="116"/>
      <c r="M39" s="116"/>
      <c r="N39" s="55"/>
      <c r="O39" s="71">
        <v>5</v>
      </c>
      <c r="P39" s="66"/>
      <c r="Q39" s="115" t="str">
        <f>D38</f>
        <v xml:space="preserve"> MARCELO CARLOS-ITU </v>
      </c>
      <c r="R39" s="115"/>
      <c r="S39" s="115"/>
      <c r="T39" s="115"/>
      <c r="U39" s="54">
        <v>3</v>
      </c>
      <c r="V39" s="54">
        <v>6</v>
      </c>
      <c r="W39" s="116" t="str">
        <f>D39</f>
        <v xml:space="preserve"> VIRCILIO CROSARA-ITU </v>
      </c>
      <c r="X39" s="116"/>
      <c r="Y39" s="116"/>
      <c r="Z39" s="116"/>
      <c r="AC39" s="67" t="str">
        <f t="shared" si="20"/>
        <v xml:space="preserve"> VIRCILIO CROSARA-ITU </v>
      </c>
      <c r="AD39" s="68">
        <f t="shared" si="21"/>
        <v>0</v>
      </c>
      <c r="AE39" s="68">
        <f t="shared" si="22"/>
        <v>1</v>
      </c>
      <c r="AF39" s="68">
        <f t="shared" si="23"/>
        <v>0</v>
      </c>
      <c r="AG39" s="68">
        <f t="shared" si="24"/>
        <v>3</v>
      </c>
      <c r="AH39" s="68">
        <f t="shared" si="25"/>
        <v>3</v>
      </c>
      <c r="AI39" s="69">
        <f t="shared" si="26"/>
        <v>0</v>
      </c>
      <c r="AJ39" s="69">
        <f t="shared" si="27"/>
        <v>1</v>
      </c>
      <c r="AK39" s="69">
        <f t="shared" si="28"/>
        <v>0</v>
      </c>
      <c r="AL39" s="69">
        <f t="shared" si="29"/>
        <v>3</v>
      </c>
      <c r="AM39" s="69">
        <f t="shared" si="30"/>
        <v>3</v>
      </c>
      <c r="AN39" s="70" t="str">
        <f t="shared" si="31"/>
        <v xml:space="preserve"> BUENO-ITU </v>
      </c>
      <c r="AP39" s="67" t="str">
        <f t="shared" si="32"/>
        <v xml:space="preserve"> MARCELO CARLOS-ITU </v>
      </c>
      <c r="AQ39" s="68">
        <f t="shared" si="33"/>
        <v>0</v>
      </c>
      <c r="AR39" s="68">
        <f t="shared" si="34"/>
        <v>0</v>
      </c>
      <c r="AS39" s="68">
        <f t="shared" si="35"/>
        <v>1</v>
      </c>
      <c r="AT39" s="68">
        <f t="shared" si="36"/>
        <v>3</v>
      </c>
      <c r="AU39" s="68">
        <f t="shared" si="37"/>
        <v>6</v>
      </c>
      <c r="AV39" s="69">
        <f t="shared" si="38"/>
        <v>1</v>
      </c>
      <c r="AW39" s="69">
        <f t="shared" si="39"/>
        <v>0</v>
      </c>
      <c r="AX39" s="69">
        <f t="shared" si="40"/>
        <v>0</v>
      </c>
      <c r="AY39" s="69">
        <f t="shared" si="41"/>
        <v>6</v>
      </c>
      <c r="AZ39" s="69">
        <f t="shared" si="42"/>
        <v>3</v>
      </c>
      <c r="BA39" s="70" t="str">
        <f t="shared" si="43"/>
        <v xml:space="preserve"> VIRCILIO CROSARA-ITU </v>
      </c>
      <c r="CB39" s="55"/>
    </row>
    <row r="40" spans="2:80" ht="30" customHeight="1">
      <c r="B40" s="71">
        <v>4</v>
      </c>
      <c r="C40" s="66"/>
      <c r="D40" s="115" t="str">
        <f>BE20</f>
        <v xml:space="preserve"> PIETRO ERCOLIN-ECSB </v>
      </c>
      <c r="E40" s="115"/>
      <c r="F40" s="115"/>
      <c r="G40" s="115"/>
      <c r="H40" s="54">
        <v>2</v>
      </c>
      <c r="I40" s="54">
        <v>4</v>
      </c>
      <c r="J40" s="116" t="str">
        <f>BE25</f>
        <v xml:space="preserve"> LEO DEMELITE-ECSB </v>
      </c>
      <c r="K40" s="116"/>
      <c r="L40" s="116"/>
      <c r="M40" s="116"/>
      <c r="N40" s="55"/>
      <c r="O40" s="71">
        <v>6</v>
      </c>
      <c r="P40" s="66"/>
      <c r="Q40" s="115" t="str">
        <f>D40</f>
        <v xml:space="preserve"> PIETRO ERCOLIN-ECSB </v>
      </c>
      <c r="R40" s="115"/>
      <c r="S40" s="115"/>
      <c r="T40" s="115"/>
      <c r="U40" s="54">
        <v>3</v>
      </c>
      <c r="V40" s="54">
        <v>1</v>
      </c>
      <c r="W40" s="116" t="str">
        <f>J41</f>
        <v xml:space="preserve"> JULIO ERCOLIN-ECSB </v>
      </c>
      <c r="X40" s="116"/>
      <c r="Y40" s="116"/>
      <c r="Z40" s="116"/>
      <c r="AC40" s="67" t="str">
        <f t="shared" si="20"/>
        <v xml:space="preserve"> PIETRO ERCOLIN-ECSB </v>
      </c>
      <c r="AD40" s="68">
        <f t="shared" si="21"/>
        <v>0</v>
      </c>
      <c r="AE40" s="68">
        <f t="shared" si="22"/>
        <v>0</v>
      </c>
      <c r="AF40" s="68">
        <f t="shared" si="23"/>
        <v>1</v>
      </c>
      <c r="AG40" s="68">
        <f t="shared" si="24"/>
        <v>2</v>
      </c>
      <c r="AH40" s="68">
        <f t="shared" si="25"/>
        <v>4</v>
      </c>
      <c r="AI40" s="69">
        <f t="shared" si="26"/>
        <v>1</v>
      </c>
      <c r="AJ40" s="69">
        <f t="shared" si="27"/>
        <v>0</v>
      </c>
      <c r="AK40" s="69">
        <f t="shared" si="28"/>
        <v>0</v>
      </c>
      <c r="AL40" s="69">
        <f t="shared" si="29"/>
        <v>4</v>
      </c>
      <c r="AM40" s="69">
        <f t="shared" si="30"/>
        <v>2</v>
      </c>
      <c r="AN40" s="70" t="str">
        <f t="shared" si="31"/>
        <v xml:space="preserve"> LEO DEMELITE-ECSB </v>
      </c>
      <c r="AP40" s="67" t="str">
        <f t="shared" si="32"/>
        <v xml:space="preserve"> PIETRO ERCOLIN-ECSB </v>
      </c>
      <c r="AQ40" s="68">
        <f t="shared" si="33"/>
        <v>1</v>
      </c>
      <c r="AR40" s="68">
        <f t="shared" si="34"/>
        <v>0</v>
      </c>
      <c r="AS40" s="68">
        <f t="shared" si="35"/>
        <v>0</v>
      </c>
      <c r="AT40" s="68">
        <f t="shared" si="36"/>
        <v>3</v>
      </c>
      <c r="AU40" s="68">
        <f t="shared" si="37"/>
        <v>1</v>
      </c>
      <c r="AV40" s="69">
        <f t="shared" si="38"/>
        <v>0</v>
      </c>
      <c r="AW40" s="69">
        <f t="shared" si="39"/>
        <v>0</v>
      </c>
      <c r="AX40" s="69">
        <f t="shared" si="40"/>
        <v>1</v>
      </c>
      <c r="AY40" s="69">
        <f t="shared" si="41"/>
        <v>1</v>
      </c>
      <c r="AZ40" s="69">
        <f t="shared" si="42"/>
        <v>3</v>
      </c>
      <c r="BA40" s="70" t="str">
        <f t="shared" si="43"/>
        <v xml:space="preserve"> JULIO ERCOLIN-ECSB </v>
      </c>
      <c r="CB40" s="55"/>
    </row>
    <row r="41" spans="2:80" ht="30" customHeight="1">
      <c r="B41" s="71">
        <v>5</v>
      </c>
      <c r="C41" s="66"/>
      <c r="D41" s="115" t="str">
        <f>BE21</f>
        <v xml:space="preserve"> ADILSON HOLANDA-CFC </v>
      </c>
      <c r="E41" s="115"/>
      <c r="F41" s="115"/>
      <c r="G41" s="115"/>
      <c r="H41" s="54">
        <v>3</v>
      </c>
      <c r="I41" s="54">
        <v>1</v>
      </c>
      <c r="J41" s="116" t="str">
        <f>BE24</f>
        <v xml:space="preserve"> JULIO ERCOLIN-ECSB </v>
      </c>
      <c r="K41" s="116"/>
      <c r="L41" s="116"/>
      <c r="M41" s="116"/>
      <c r="N41" s="55"/>
      <c r="O41" s="71">
        <v>1</v>
      </c>
      <c r="P41" s="66"/>
      <c r="Q41" s="115" t="str">
        <f>J40</f>
        <v xml:space="preserve"> LEO DEMELITE-ECSB </v>
      </c>
      <c r="R41" s="115"/>
      <c r="S41" s="115"/>
      <c r="T41" s="115"/>
      <c r="U41" s="54">
        <v>2</v>
      </c>
      <c r="V41" s="54">
        <v>1</v>
      </c>
      <c r="W41" s="116" t="str">
        <f>J42</f>
        <v xml:space="preserve"> BUZIN-ECSB </v>
      </c>
      <c r="X41" s="116"/>
      <c r="Y41" s="116"/>
      <c r="Z41" s="116"/>
      <c r="AC41" s="67" t="str">
        <f t="shared" si="20"/>
        <v xml:space="preserve"> ADILSON HOLANDA-CFC </v>
      </c>
      <c r="AD41" s="68">
        <f t="shared" si="21"/>
        <v>1</v>
      </c>
      <c r="AE41" s="68">
        <f t="shared" si="22"/>
        <v>0</v>
      </c>
      <c r="AF41" s="68">
        <f t="shared" si="23"/>
        <v>0</v>
      </c>
      <c r="AG41" s="68">
        <f t="shared" si="24"/>
        <v>3</v>
      </c>
      <c r="AH41" s="68">
        <f t="shared" si="25"/>
        <v>1</v>
      </c>
      <c r="AI41" s="69">
        <f t="shared" si="26"/>
        <v>0</v>
      </c>
      <c r="AJ41" s="69">
        <f t="shared" si="27"/>
        <v>0</v>
      </c>
      <c r="AK41" s="69">
        <f t="shared" si="28"/>
        <v>1</v>
      </c>
      <c r="AL41" s="69">
        <f t="shared" si="29"/>
        <v>1</v>
      </c>
      <c r="AM41" s="69">
        <f t="shared" si="30"/>
        <v>3</v>
      </c>
      <c r="AN41" s="70" t="str">
        <f t="shared" si="31"/>
        <v xml:space="preserve"> JULIO ERCOLIN-ECSB </v>
      </c>
      <c r="AP41" s="67" t="str">
        <f t="shared" si="32"/>
        <v xml:space="preserve"> LEO DEMELITE-ECSB </v>
      </c>
      <c r="AQ41" s="68">
        <f t="shared" si="33"/>
        <v>1</v>
      </c>
      <c r="AR41" s="68">
        <f t="shared" si="34"/>
        <v>0</v>
      </c>
      <c r="AS41" s="68">
        <f t="shared" si="35"/>
        <v>0</v>
      </c>
      <c r="AT41" s="68">
        <f t="shared" si="36"/>
        <v>2</v>
      </c>
      <c r="AU41" s="68">
        <f t="shared" si="37"/>
        <v>1</v>
      </c>
      <c r="AV41" s="69">
        <f t="shared" si="38"/>
        <v>0</v>
      </c>
      <c r="AW41" s="69">
        <f t="shared" si="39"/>
        <v>0</v>
      </c>
      <c r="AX41" s="69">
        <f t="shared" si="40"/>
        <v>1</v>
      </c>
      <c r="AY41" s="69">
        <f t="shared" si="41"/>
        <v>1</v>
      </c>
      <c r="AZ41" s="69">
        <f t="shared" si="42"/>
        <v>2</v>
      </c>
      <c r="BA41" s="70" t="str">
        <f t="shared" si="43"/>
        <v xml:space="preserve"> BUZIN-ECSB </v>
      </c>
      <c r="CB41" s="55"/>
    </row>
    <row r="42" spans="2:80" ht="30" customHeight="1">
      <c r="B42" s="71">
        <v>6</v>
      </c>
      <c r="C42" s="66"/>
      <c r="D42" s="115" t="str">
        <f>BE22</f>
        <v xml:space="preserve"> GIOVANNI SAJO-ECSB </v>
      </c>
      <c r="E42" s="115"/>
      <c r="F42" s="115"/>
      <c r="G42" s="115"/>
      <c r="H42" s="54">
        <v>1</v>
      </c>
      <c r="I42" s="54">
        <v>1</v>
      </c>
      <c r="J42" s="116" t="str">
        <f>BE23</f>
        <v xml:space="preserve"> BUZIN-ECSB </v>
      </c>
      <c r="K42" s="116"/>
      <c r="L42" s="116"/>
      <c r="M42" s="116"/>
      <c r="N42" s="55"/>
      <c r="O42" s="71">
        <v>2</v>
      </c>
      <c r="P42" s="66"/>
      <c r="Q42" s="115" t="str">
        <f>D41</f>
        <v xml:space="preserve"> ADILSON HOLANDA-CFC </v>
      </c>
      <c r="R42" s="115"/>
      <c r="S42" s="115"/>
      <c r="T42" s="115"/>
      <c r="U42" s="54">
        <v>2</v>
      </c>
      <c r="V42" s="54">
        <v>1</v>
      </c>
      <c r="W42" s="116" t="str">
        <f>D42</f>
        <v xml:space="preserve"> GIOVANNI SAJO-ECSB </v>
      </c>
      <c r="X42" s="116"/>
      <c r="Y42" s="116"/>
      <c r="Z42" s="116"/>
      <c r="AC42" s="67" t="str">
        <f t="shared" si="20"/>
        <v xml:space="preserve"> GIOVANNI SAJO-ECSB </v>
      </c>
      <c r="AD42" s="68">
        <f t="shared" si="21"/>
        <v>0</v>
      </c>
      <c r="AE42" s="68">
        <f t="shared" si="22"/>
        <v>1</v>
      </c>
      <c r="AF42" s="68">
        <f t="shared" si="23"/>
        <v>0</v>
      </c>
      <c r="AG42" s="68">
        <f t="shared" si="24"/>
        <v>1</v>
      </c>
      <c r="AH42" s="68">
        <f t="shared" si="25"/>
        <v>1</v>
      </c>
      <c r="AI42" s="69">
        <f t="shared" si="26"/>
        <v>0</v>
      </c>
      <c r="AJ42" s="69">
        <f t="shared" si="27"/>
        <v>1</v>
      </c>
      <c r="AK42" s="69">
        <f t="shared" si="28"/>
        <v>0</v>
      </c>
      <c r="AL42" s="69">
        <f t="shared" si="29"/>
        <v>1</v>
      </c>
      <c r="AM42" s="69">
        <f t="shared" si="30"/>
        <v>1</v>
      </c>
      <c r="AN42" s="70" t="str">
        <f t="shared" si="31"/>
        <v xml:space="preserve"> BUZIN-ECSB </v>
      </c>
      <c r="AP42" s="67" t="str">
        <f t="shared" si="32"/>
        <v xml:space="preserve"> ADILSON HOLANDA-CFC </v>
      </c>
      <c r="AQ42" s="68">
        <f t="shared" si="33"/>
        <v>1</v>
      </c>
      <c r="AR42" s="68">
        <f t="shared" si="34"/>
        <v>0</v>
      </c>
      <c r="AS42" s="68">
        <f t="shared" si="35"/>
        <v>0</v>
      </c>
      <c r="AT42" s="68">
        <f t="shared" si="36"/>
        <v>2</v>
      </c>
      <c r="AU42" s="68">
        <f t="shared" si="37"/>
        <v>1</v>
      </c>
      <c r="AV42" s="69">
        <f t="shared" si="38"/>
        <v>0</v>
      </c>
      <c r="AW42" s="69">
        <f t="shared" si="39"/>
        <v>0</v>
      </c>
      <c r="AX42" s="69">
        <f t="shared" si="40"/>
        <v>1</v>
      </c>
      <c r="AY42" s="69">
        <f t="shared" si="41"/>
        <v>1</v>
      </c>
      <c r="AZ42" s="69">
        <f t="shared" si="42"/>
        <v>2</v>
      </c>
      <c r="BA42" s="70" t="str">
        <f t="shared" si="43"/>
        <v xml:space="preserve"> GIOVANNI SAJO-ECSB </v>
      </c>
      <c r="CB42" s="55"/>
    </row>
    <row r="43" spans="2:80" ht="30" customHeight="1">
      <c r="B43" s="55"/>
      <c r="C43" s="55"/>
      <c r="D43" s="72"/>
      <c r="E43" s="72"/>
      <c r="F43" s="72"/>
      <c r="G43" s="72"/>
      <c r="H43" s="55"/>
      <c r="I43" s="55"/>
      <c r="J43" s="55"/>
      <c r="K43" s="55"/>
      <c r="L43" s="55"/>
      <c r="M43" s="60"/>
      <c r="N43" s="55"/>
      <c r="O43" s="55"/>
      <c r="P43" s="55"/>
      <c r="Q43" s="72"/>
      <c r="R43" s="72"/>
      <c r="S43" s="72"/>
      <c r="T43" s="72"/>
      <c r="U43" s="55"/>
      <c r="V43" s="55"/>
      <c r="W43" s="55"/>
      <c r="X43" s="55"/>
      <c r="Y43" s="55"/>
      <c r="Z43" s="60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CB43" s="73"/>
    </row>
    <row r="44" spans="2:80" ht="30" customHeight="1">
      <c r="B44" s="23" t="s">
        <v>42</v>
      </c>
      <c r="C44" s="54">
        <f>C34+2</f>
        <v>3</v>
      </c>
      <c r="D44" s="55"/>
      <c r="E44" s="55"/>
      <c r="F44" s="55"/>
      <c r="G44" s="55"/>
      <c r="H44" s="55"/>
      <c r="I44" s="56"/>
      <c r="J44" s="56"/>
      <c r="N44" s="55"/>
      <c r="O44" s="23" t="s">
        <v>42</v>
      </c>
      <c r="P44" s="54">
        <f>C44+1</f>
        <v>4</v>
      </c>
      <c r="Q44" s="55"/>
      <c r="R44" s="55"/>
      <c r="S44" s="55"/>
      <c r="T44" s="55"/>
      <c r="U44" s="55"/>
      <c r="V44" s="56"/>
      <c r="W44" s="56"/>
      <c r="AC44" s="58" t="str">
        <f>B44</f>
        <v>Rd.</v>
      </c>
      <c r="AD44" s="59">
        <f>C44</f>
        <v>3</v>
      </c>
      <c r="AE44" s="55"/>
      <c r="AF44" s="55"/>
      <c r="AG44" s="55"/>
      <c r="AH44" s="55"/>
      <c r="AI44" s="55"/>
      <c r="AJ44" s="55"/>
      <c r="AK44" s="55"/>
      <c r="AL44" s="15"/>
      <c r="AP44" s="58" t="str">
        <f>O44</f>
        <v>Rd.</v>
      </c>
      <c r="AQ44" s="59">
        <f>P44</f>
        <v>4</v>
      </c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CB44" s="55"/>
    </row>
    <row r="45" spans="2:80" ht="30" customHeight="1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60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60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CB45" s="55"/>
    </row>
    <row r="46" spans="2:80" ht="30" customHeight="1">
      <c r="B46" s="23" t="s">
        <v>44</v>
      </c>
      <c r="C46" s="61"/>
      <c r="D46" s="13" t="s">
        <v>45</v>
      </c>
      <c r="E46" s="13"/>
      <c r="F46" s="13"/>
      <c r="G46" s="13"/>
      <c r="H46" s="13"/>
      <c r="I46" s="13"/>
      <c r="J46" s="13"/>
      <c r="K46" s="13"/>
      <c r="L46" s="13"/>
      <c r="M46" s="13"/>
      <c r="N46" s="55"/>
      <c r="O46" s="23" t="s">
        <v>44</v>
      </c>
      <c r="P46" s="61"/>
      <c r="Q46" s="13" t="s">
        <v>45</v>
      </c>
      <c r="R46" s="13"/>
      <c r="S46" s="13"/>
      <c r="T46" s="13"/>
      <c r="U46" s="13"/>
      <c r="V46" s="13"/>
      <c r="W46" s="13"/>
      <c r="X46" s="13"/>
      <c r="Y46" s="13"/>
      <c r="Z46" s="13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CB46" s="55"/>
    </row>
    <row r="47" spans="2:80" ht="30" customHeight="1">
      <c r="B47" s="54">
        <v>2</v>
      </c>
      <c r="C47" s="66"/>
      <c r="D47" s="115" t="str">
        <f>Q37</f>
        <v xml:space="preserve"> LUI-ITU </v>
      </c>
      <c r="E47" s="115"/>
      <c r="F47" s="115"/>
      <c r="G47" s="115"/>
      <c r="H47" s="54">
        <v>7</v>
      </c>
      <c r="I47" s="54">
        <v>2</v>
      </c>
      <c r="J47" s="116" t="str">
        <f>W38</f>
        <v xml:space="preserve"> BUENO-ITU </v>
      </c>
      <c r="K47" s="116"/>
      <c r="L47" s="116"/>
      <c r="M47" s="116"/>
      <c r="N47" s="55"/>
      <c r="O47" s="54">
        <v>6</v>
      </c>
      <c r="P47" s="66"/>
      <c r="Q47" s="115" t="str">
        <f>D47</f>
        <v xml:space="preserve"> LUI-ITU </v>
      </c>
      <c r="R47" s="115"/>
      <c r="S47" s="115"/>
      <c r="T47" s="115"/>
      <c r="U47" s="54">
        <v>6</v>
      </c>
      <c r="V47" s="54">
        <v>3</v>
      </c>
      <c r="W47" s="116" t="str">
        <f>J48</f>
        <v xml:space="preserve"> VIRCILIO CROSARA-ITU </v>
      </c>
      <c r="X47" s="116"/>
      <c r="Y47" s="116"/>
      <c r="Z47" s="116"/>
      <c r="AC47" s="67" t="str">
        <f t="shared" ref="AC47:AC52" si="44">D47</f>
        <v xml:space="preserve"> LUI-ITU </v>
      </c>
      <c r="AD47" s="68">
        <f t="shared" ref="AD47:AD52" si="45">IF(OR(H47="",I47=""),"",IF(H47&gt;I47,1,0))</f>
        <v>1</v>
      </c>
      <c r="AE47" s="68">
        <f t="shared" ref="AE47:AE52" si="46">IF(OR(H47="",I47=""),"",IF(H47=I47,1,0))</f>
        <v>0</v>
      </c>
      <c r="AF47" s="68">
        <f t="shared" ref="AF47:AF52" si="47">IF(OR(H47="",I47=""),"",IF(H47&lt;I47,1,0))</f>
        <v>0</v>
      </c>
      <c r="AG47" s="68">
        <f t="shared" ref="AG47:AG52" si="48">IF(OR(H47="",I47=""),"",H47)</f>
        <v>7</v>
      </c>
      <c r="AH47" s="68">
        <f t="shared" ref="AH47:AH52" si="49">IF(OR(H47="",I47=""),"",I47)</f>
        <v>2</v>
      </c>
      <c r="AI47" s="69">
        <f t="shared" ref="AI47:AI52" si="50">IF(OR(H47="",I47=""),"",IF(H47&lt;I47,1,0))</f>
        <v>0</v>
      </c>
      <c r="AJ47" s="69">
        <f t="shared" ref="AJ47:AJ52" si="51">IF(OR(H47="",I47=""),"",IF(H47=I47,1,0))</f>
        <v>0</v>
      </c>
      <c r="AK47" s="69">
        <f t="shared" ref="AK47:AK52" si="52">IF(OR(H47="",I47=""),"",IF(H47&gt;I47,1,0))</f>
        <v>1</v>
      </c>
      <c r="AL47" s="69">
        <f t="shared" ref="AL47:AL52" si="53">IF(OR(H47="",I47=""),"",I47)</f>
        <v>2</v>
      </c>
      <c r="AM47" s="69">
        <f t="shared" ref="AM47:AM52" si="54">IF(OR(H47="",I47=""),"",H47)</f>
        <v>7</v>
      </c>
      <c r="AN47" s="70" t="str">
        <f t="shared" ref="AN47:AN52" si="55">J47</f>
        <v xml:space="preserve"> BUENO-ITU </v>
      </c>
      <c r="AP47" s="67" t="str">
        <f t="shared" ref="AP47:AP52" si="56">Q47</f>
        <v xml:space="preserve"> LUI-ITU </v>
      </c>
      <c r="AQ47" s="68">
        <f t="shared" ref="AQ47:AQ52" si="57">IF(OR(U47="",V47=""),"",IF(U47&gt;V47,1,0))</f>
        <v>1</v>
      </c>
      <c r="AR47" s="68">
        <f t="shared" ref="AR47:AR52" si="58">IF(OR(U47="",V47=""),"",IF(U47=V47,1,0))</f>
        <v>0</v>
      </c>
      <c r="AS47" s="68">
        <f t="shared" ref="AS47:AS52" si="59">IF(OR(U47="",V47=""),"",IF(U47&lt;V47,1,0))</f>
        <v>0</v>
      </c>
      <c r="AT47" s="68">
        <f t="shared" ref="AT47:AT52" si="60">IF(OR(U47="",V47=""),"",U47)</f>
        <v>6</v>
      </c>
      <c r="AU47" s="68">
        <f t="shared" ref="AU47:AU52" si="61">IF(OR(U47="",V47=""),"",V47)</f>
        <v>3</v>
      </c>
      <c r="AV47" s="69">
        <f t="shared" ref="AV47:AV52" si="62">IF(OR(U47="",V47=""),"",IF(U47&lt;V47,1,0))</f>
        <v>0</v>
      </c>
      <c r="AW47" s="69">
        <f t="shared" ref="AW47:AW52" si="63">IF(OR(U47="",V47=""),"",IF(U47=V47,1,0))</f>
        <v>0</v>
      </c>
      <c r="AX47" s="69">
        <f t="shared" ref="AX47:AX52" si="64">IF(OR(U47="",V47=""),"",IF(U47&gt;V47,1,0))</f>
        <v>1</v>
      </c>
      <c r="AY47" s="69">
        <f t="shared" ref="AY47:AY52" si="65">IF(OR(U47="",V47=""),"",V47)</f>
        <v>3</v>
      </c>
      <c r="AZ47" s="69">
        <f t="shared" ref="AZ47:AZ52" si="66">IF(OR(U47="",V47=""),"",U47)</f>
        <v>6</v>
      </c>
      <c r="BA47" s="70" t="str">
        <f t="shared" ref="BA47:BA52" si="67">W47</f>
        <v xml:space="preserve"> VIRCILIO CROSARA-ITU </v>
      </c>
      <c r="CB47" s="55"/>
    </row>
    <row r="48" spans="2:80" ht="30" customHeight="1">
      <c r="B48" s="71">
        <v>4</v>
      </c>
      <c r="C48" s="66"/>
      <c r="D48" s="115" t="str">
        <f>W37</f>
        <v xml:space="preserve"> JOÃO JANUARIO-ITU </v>
      </c>
      <c r="E48" s="115"/>
      <c r="F48" s="115"/>
      <c r="G48" s="115"/>
      <c r="H48" s="54">
        <v>6</v>
      </c>
      <c r="I48" s="54">
        <v>3</v>
      </c>
      <c r="J48" s="116" t="str">
        <f>W39</f>
        <v xml:space="preserve"> VIRCILIO CROSARA-ITU </v>
      </c>
      <c r="K48" s="116"/>
      <c r="L48" s="116"/>
      <c r="M48" s="116"/>
      <c r="N48" s="55"/>
      <c r="O48" s="71">
        <v>1</v>
      </c>
      <c r="P48" s="66"/>
      <c r="Q48" s="115" t="str">
        <f>J47</f>
        <v xml:space="preserve"> BUENO-ITU </v>
      </c>
      <c r="R48" s="115"/>
      <c r="S48" s="115"/>
      <c r="T48" s="115"/>
      <c r="U48" s="54">
        <v>4</v>
      </c>
      <c r="V48" s="54">
        <v>5</v>
      </c>
      <c r="W48" s="116" t="str">
        <f>J49</f>
        <v xml:space="preserve"> MARCELO CARLOS-ITU </v>
      </c>
      <c r="X48" s="116"/>
      <c r="Y48" s="116"/>
      <c r="Z48" s="116"/>
      <c r="AC48" s="67" t="str">
        <f t="shared" si="44"/>
        <v xml:space="preserve"> JOÃO JANUARIO-ITU </v>
      </c>
      <c r="AD48" s="68">
        <f t="shared" si="45"/>
        <v>1</v>
      </c>
      <c r="AE48" s="68">
        <f t="shared" si="46"/>
        <v>0</v>
      </c>
      <c r="AF48" s="68">
        <f t="shared" si="47"/>
        <v>0</v>
      </c>
      <c r="AG48" s="68">
        <f t="shared" si="48"/>
        <v>6</v>
      </c>
      <c r="AH48" s="68">
        <f t="shared" si="49"/>
        <v>3</v>
      </c>
      <c r="AI48" s="69">
        <f t="shared" si="50"/>
        <v>0</v>
      </c>
      <c r="AJ48" s="69">
        <f t="shared" si="51"/>
        <v>0</v>
      </c>
      <c r="AK48" s="69">
        <f t="shared" si="52"/>
        <v>1</v>
      </c>
      <c r="AL48" s="69">
        <f t="shared" si="53"/>
        <v>3</v>
      </c>
      <c r="AM48" s="69">
        <f t="shared" si="54"/>
        <v>6</v>
      </c>
      <c r="AN48" s="70" t="str">
        <f t="shared" si="55"/>
        <v xml:space="preserve"> VIRCILIO CROSARA-ITU </v>
      </c>
      <c r="AP48" s="67" t="str">
        <f t="shared" si="56"/>
        <v xml:space="preserve"> BUENO-ITU </v>
      </c>
      <c r="AQ48" s="68">
        <f t="shared" si="57"/>
        <v>0</v>
      </c>
      <c r="AR48" s="68">
        <f t="shared" si="58"/>
        <v>0</v>
      </c>
      <c r="AS48" s="68">
        <f t="shared" si="59"/>
        <v>1</v>
      </c>
      <c r="AT48" s="68">
        <f t="shared" si="60"/>
        <v>4</v>
      </c>
      <c r="AU48" s="68">
        <f t="shared" si="61"/>
        <v>5</v>
      </c>
      <c r="AV48" s="69">
        <f t="shared" si="62"/>
        <v>1</v>
      </c>
      <c r="AW48" s="69">
        <f t="shared" si="63"/>
        <v>0</v>
      </c>
      <c r="AX48" s="69">
        <f t="shared" si="64"/>
        <v>0</v>
      </c>
      <c r="AY48" s="69">
        <f t="shared" si="65"/>
        <v>5</v>
      </c>
      <c r="AZ48" s="69">
        <f t="shared" si="66"/>
        <v>4</v>
      </c>
      <c r="BA48" s="70" t="str">
        <f t="shared" si="67"/>
        <v xml:space="preserve"> MARCELO CARLOS-ITU </v>
      </c>
      <c r="CB48" s="55"/>
    </row>
    <row r="49" spans="2:80" ht="30" customHeight="1">
      <c r="B49" s="71">
        <v>6</v>
      </c>
      <c r="C49" s="66"/>
      <c r="D49" s="115" t="str">
        <f>Q38</f>
        <v xml:space="preserve"> TCHAKA-ITU </v>
      </c>
      <c r="E49" s="115"/>
      <c r="F49" s="115"/>
      <c r="G49" s="115"/>
      <c r="H49" s="54">
        <v>4</v>
      </c>
      <c r="I49" s="54">
        <v>5</v>
      </c>
      <c r="J49" s="116" t="str">
        <f>Q39</f>
        <v xml:space="preserve"> MARCELO CARLOS-ITU </v>
      </c>
      <c r="K49" s="116"/>
      <c r="L49" s="116"/>
      <c r="M49" s="116"/>
      <c r="N49" s="55"/>
      <c r="O49" s="71">
        <v>5</v>
      </c>
      <c r="P49" s="66"/>
      <c r="Q49" s="115" t="str">
        <f>D48</f>
        <v xml:space="preserve"> JOÃO JANUARIO-ITU </v>
      </c>
      <c r="R49" s="115"/>
      <c r="S49" s="115"/>
      <c r="T49" s="115"/>
      <c r="U49" s="54">
        <v>2</v>
      </c>
      <c r="V49" s="54">
        <v>3</v>
      </c>
      <c r="W49" s="116" t="str">
        <f>D49</f>
        <v xml:space="preserve"> TCHAKA-ITU </v>
      </c>
      <c r="X49" s="116"/>
      <c r="Y49" s="116"/>
      <c r="Z49" s="116"/>
      <c r="AC49" s="67" t="str">
        <f t="shared" si="44"/>
        <v xml:space="preserve"> TCHAKA-ITU </v>
      </c>
      <c r="AD49" s="68">
        <f t="shared" si="45"/>
        <v>0</v>
      </c>
      <c r="AE49" s="68">
        <f t="shared" si="46"/>
        <v>0</v>
      </c>
      <c r="AF49" s="68">
        <f t="shared" si="47"/>
        <v>1</v>
      </c>
      <c r="AG49" s="68">
        <f t="shared" si="48"/>
        <v>4</v>
      </c>
      <c r="AH49" s="68">
        <f t="shared" si="49"/>
        <v>5</v>
      </c>
      <c r="AI49" s="69">
        <f t="shared" si="50"/>
        <v>1</v>
      </c>
      <c r="AJ49" s="69">
        <f t="shared" si="51"/>
        <v>0</v>
      </c>
      <c r="AK49" s="69">
        <f t="shared" si="52"/>
        <v>0</v>
      </c>
      <c r="AL49" s="69">
        <f t="shared" si="53"/>
        <v>5</v>
      </c>
      <c r="AM49" s="69">
        <f t="shared" si="54"/>
        <v>4</v>
      </c>
      <c r="AN49" s="70" t="str">
        <f t="shared" si="55"/>
        <v xml:space="preserve"> MARCELO CARLOS-ITU </v>
      </c>
      <c r="AP49" s="67" t="str">
        <f t="shared" si="56"/>
        <v xml:space="preserve"> JOÃO JANUARIO-ITU </v>
      </c>
      <c r="AQ49" s="68">
        <f t="shared" si="57"/>
        <v>0</v>
      </c>
      <c r="AR49" s="68">
        <f t="shared" si="58"/>
        <v>0</v>
      </c>
      <c r="AS49" s="68">
        <f t="shared" si="59"/>
        <v>1</v>
      </c>
      <c r="AT49" s="68">
        <f t="shared" si="60"/>
        <v>2</v>
      </c>
      <c r="AU49" s="68">
        <f t="shared" si="61"/>
        <v>3</v>
      </c>
      <c r="AV49" s="69">
        <f t="shared" si="62"/>
        <v>1</v>
      </c>
      <c r="AW49" s="69">
        <f t="shared" si="63"/>
        <v>0</v>
      </c>
      <c r="AX49" s="69">
        <f t="shared" si="64"/>
        <v>0</v>
      </c>
      <c r="AY49" s="69">
        <f t="shared" si="65"/>
        <v>3</v>
      </c>
      <c r="AZ49" s="69">
        <f t="shared" si="66"/>
        <v>2</v>
      </c>
      <c r="BA49" s="70" t="str">
        <f t="shared" si="67"/>
        <v xml:space="preserve"> TCHAKA-ITU </v>
      </c>
      <c r="CB49" s="55"/>
    </row>
    <row r="50" spans="2:80" ht="30" customHeight="1">
      <c r="B50" s="71">
        <v>5</v>
      </c>
      <c r="C50" s="66"/>
      <c r="D50" s="115" t="str">
        <f>Q40</f>
        <v xml:space="preserve"> PIETRO ERCOLIN-ECSB </v>
      </c>
      <c r="E50" s="115"/>
      <c r="F50" s="115"/>
      <c r="G50" s="115"/>
      <c r="H50" s="54">
        <v>8</v>
      </c>
      <c r="I50" s="54">
        <v>0</v>
      </c>
      <c r="J50" s="116" t="str">
        <f>W41</f>
        <v xml:space="preserve"> BUZIN-ECSB </v>
      </c>
      <c r="K50" s="116"/>
      <c r="L50" s="116"/>
      <c r="M50" s="116"/>
      <c r="N50" s="55"/>
      <c r="O50" s="71">
        <v>3</v>
      </c>
      <c r="P50" s="66"/>
      <c r="Q50" s="115" t="str">
        <f>D50</f>
        <v xml:space="preserve"> PIETRO ERCOLIN-ECSB </v>
      </c>
      <c r="R50" s="115"/>
      <c r="S50" s="115"/>
      <c r="T50" s="115"/>
      <c r="U50" s="54">
        <v>5</v>
      </c>
      <c r="V50" s="54">
        <v>1</v>
      </c>
      <c r="W50" s="116" t="str">
        <f>J51</f>
        <v xml:space="preserve"> GIOVANNI SAJO-ECSB </v>
      </c>
      <c r="X50" s="116"/>
      <c r="Y50" s="116"/>
      <c r="Z50" s="116"/>
      <c r="AC50" s="67" t="str">
        <f t="shared" si="44"/>
        <v xml:space="preserve"> PIETRO ERCOLIN-ECSB </v>
      </c>
      <c r="AD50" s="68">
        <f t="shared" si="45"/>
        <v>1</v>
      </c>
      <c r="AE50" s="68">
        <f t="shared" si="46"/>
        <v>0</v>
      </c>
      <c r="AF50" s="68">
        <f t="shared" si="47"/>
        <v>0</v>
      </c>
      <c r="AG50" s="68">
        <f t="shared" si="48"/>
        <v>8</v>
      </c>
      <c r="AH50" s="68">
        <f t="shared" si="49"/>
        <v>0</v>
      </c>
      <c r="AI50" s="69">
        <f t="shared" si="50"/>
        <v>0</v>
      </c>
      <c r="AJ50" s="69">
        <f t="shared" si="51"/>
        <v>0</v>
      </c>
      <c r="AK50" s="69">
        <f t="shared" si="52"/>
        <v>1</v>
      </c>
      <c r="AL50" s="69">
        <f t="shared" si="53"/>
        <v>0</v>
      </c>
      <c r="AM50" s="69">
        <f t="shared" si="54"/>
        <v>8</v>
      </c>
      <c r="AN50" s="70" t="str">
        <f t="shared" si="55"/>
        <v xml:space="preserve"> BUZIN-ECSB </v>
      </c>
      <c r="AP50" s="67" t="str">
        <f t="shared" si="56"/>
        <v xml:space="preserve"> PIETRO ERCOLIN-ECSB </v>
      </c>
      <c r="AQ50" s="68">
        <f t="shared" si="57"/>
        <v>1</v>
      </c>
      <c r="AR50" s="68">
        <f t="shared" si="58"/>
        <v>0</v>
      </c>
      <c r="AS50" s="68">
        <f t="shared" si="59"/>
        <v>0</v>
      </c>
      <c r="AT50" s="68">
        <f t="shared" si="60"/>
        <v>5</v>
      </c>
      <c r="AU50" s="68">
        <f t="shared" si="61"/>
        <v>1</v>
      </c>
      <c r="AV50" s="69">
        <f t="shared" si="62"/>
        <v>0</v>
      </c>
      <c r="AW50" s="69">
        <f t="shared" si="63"/>
        <v>0</v>
      </c>
      <c r="AX50" s="69">
        <f t="shared" si="64"/>
        <v>1</v>
      </c>
      <c r="AY50" s="69">
        <f t="shared" si="65"/>
        <v>1</v>
      </c>
      <c r="AZ50" s="69">
        <f t="shared" si="66"/>
        <v>5</v>
      </c>
      <c r="BA50" s="70" t="str">
        <f t="shared" si="67"/>
        <v xml:space="preserve"> GIOVANNI SAJO-ECSB </v>
      </c>
      <c r="CB50" s="55"/>
    </row>
    <row r="51" spans="2:80" ht="30" customHeight="1">
      <c r="B51" s="71">
        <v>1</v>
      </c>
      <c r="C51" s="66"/>
      <c r="D51" s="115" t="str">
        <f>W40</f>
        <v xml:space="preserve"> JULIO ERCOLIN-ECSB </v>
      </c>
      <c r="E51" s="115"/>
      <c r="F51" s="115"/>
      <c r="G51" s="115"/>
      <c r="H51" s="54">
        <v>1</v>
      </c>
      <c r="I51" s="54">
        <v>0</v>
      </c>
      <c r="J51" s="116" t="str">
        <f>W42</f>
        <v xml:space="preserve"> GIOVANNI SAJO-ECSB </v>
      </c>
      <c r="K51" s="116"/>
      <c r="L51" s="116"/>
      <c r="M51" s="116"/>
      <c r="N51" s="55"/>
      <c r="O51" s="71">
        <v>4</v>
      </c>
      <c r="P51" s="66"/>
      <c r="Q51" s="115" t="str">
        <f>J50</f>
        <v xml:space="preserve"> BUZIN-ECSB </v>
      </c>
      <c r="R51" s="115"/>
      <c r="S51" s="115"/>
      <c r="T51" s="115"/>
      <c r="U51" s="54">
        <v>2</v>
      </c>
      <c r="V51" s="54">
        <v>3</v>
      </c>
      <c r="W51" s="116" t="str">
        <f>J52</f>
        <v xml:space="preserve"> ADILSON HOLANDA-CFC </v>
      </c>
      <c r="X51" s="116"/>
      <c r="Y51" s="116"/>
      <c r="Z51" s="116"/>
      <c r="AC51" s="67" t="str">
        <f t="shared" si="44"/>
        <v xml:space="preserve"> JULIO ERCOLIN-ECSB </v>
      </c>
      <c r="AD51" s="68">
        <f t="shared" si="45"/>
        <v>1</v>
      </c>
      <c r="AE51" s="68">
        <f t="shared" si="46"/>
        <v>0</v>
      </c>
      <c r="AF51" s="68">
        <f t="shared" si="47"/>
        <v>0</v>
      </c>
      <c r="AG51" s="68">
        <f t="shared" si="48"/>
        <v>1</v>
      </c>
      <c r="AH51" s="68">
        <f t="shared" si="49"/>
        <v>0</v>
      </c>
      <c r="AI51" s="69">
        <f t="shared" si="50"/>
        <v>0</v>
      </c>
      <c r="AJ51" s="69">
        <f t="shared" si="51"/>
        <v>0</v>
      </c>
      <c r="AK51" s="69">
        <f t="shared" si="52"/>
        <v>1</v>
      </c>
      <c r="AL51" s="69">
        <f t="shared" si="53"/>
        <v>0</v>
      </c>
      <c r="AM51" s="69">
        <f t="shared" si="54"/>
        <v>1</v>
      </c>
      <c r="AN51" s="70" t="str">
        <f t="shared" si="55"/>
        <v xml:space="preserve"> GIOVANNI SAJO-ECSB </v>
      </c>
      <c r="AP51" s="67" t="str">
        <f t="shared" si="56"/>
        <v xml:space="preserve"> BUZIN-ECSB </v>
      </c>
      <c r="AQ51" s="68">
        <f t="shared" si="57"/>
        <v>0</v>
      </c>
      <c r="AR51" s="68">
        <f t="shared" si="58"/>
        <v>0</v>
      </c>
      <c r="AS51" s="68">
        <f t="shared" si="59"/>
        <v>1</v>
      </c>
      <c r="AT51" s="68">
        <f t="shared" si="60"/>
        <v>2</v>
      </c>
      <c r="AU51" s="68">
        <f t="shared" si="61"/>
        <v>3</v>
      </c>
      <c r="AV51" s="69">
        <f t="shared" si="62"/>
        <v>1</v>
      </c>
      <c r="AW51" s="69">
        <f t="shared" si="63"/>
        <v>0</v>
      </c>
      <c r="AX51" s="69">
        <f t="shared" si="64"/>
        <v>0</v>
      </c>
      <c r="AY51" s="69">
        <f t="shared" si="65"/>
        <v>3</v>
      </c>
      <c r="AZ51" s="69">
        <f t="shared" si="66"/>
        <v>2</v>
      </c>
      <c r="BA51" s="70" t="str">
        <f t="shared" si="67"/>
        <v xml:space="preserve"> ADILSON HOLANDA-CFC </v>
      </c>
      <c r="CB51" s="55"/>
    </row>
    <row r="52" spans="2:80" ht="30" customHeight="1">
      <c r="B52" s="71">
        <v>3</v>
      </c>
      <c r="C52" s="66"/>
      <c r="D52" s="115" t="str">
        <f>Q41</f>
        <v xml:space="preserve"> LEO DEMELITE-ECSB </v>
      </c>
      <c r="E52" s="115"/>
      <c r="F52" s="115"/>
      <c r="G52" s="115"/>
      <c r="H52" s="54">
        <v>2</v>
      </c>
      <c r="I52" s="54">
        <v>1</v>
      </c>
      <c r="J52" s="116" t="str">
        <f>Q42</f>
        <v xml:space="preserve"> ADILSON HOLANDA-CFC </v>
      </c>
      <c r="K52" s="116"/>
      <c r="L52" s="116"/>
      <c r="M52" s="116"/>
      <c r="N52" s="55"/>
      <c r="O52" s="71">
        <v>2</v>
      </c>
      <c r="P52" s="66"/>
      <c r="Q52" s="115" t="str">
        <f>D51</f>
        <v xml:space="preserve"> JULIO ERCOLIN-ECSB </v>
      </c>
      <c r="R52" s="115"/>
      <c r="S52" s="115"/>
      <c r="T52" s="115"/>
      <c r="U52" s="54">
        <v>0</v>
      </c>
      <c r="V52" s="54">
        <v>0</v>
      </c>
      <c r="W52" s="116" t="str">
        <f>D52</f>
        <v xml:space="preserve"> LEO DEMELITE-ECSB </v>
      </c>
      <c r="X52" s="116"/>
      <c r="Y52" s="116"/>
      <c r="Z52" s="116"/>
      <c r="AC52" s="67" t="str">
        <f t="shared" si="44"/>
        <v xml:space="preserve"> LEO DEMELITE-ECSB </v>
      </c>
      <c r="AD52" s="68">
        <f t="shared" si="45"/>
        <v>1</v>
      </c>
      <c r="AE52" s="68">
        <f t="shared" si="46"/>
        <v>0</v>
      </c>
      <c r="AF52" s="68">
        <f t="shared" si="47"/>
        <v>0</v>
      </c>
      <c r="AG52" s="68">
        <f t="shared" si="48"/>
        <v>2</v>
      </c>
      <c r="AH52" s="68">
        <f t="shared" si="49"/>
        <v>1</v>
      </c>
      <c r="AI52" s="69">
        <f t="shared" si="50"/>
        <v>0</v>
      </c>
      <c r="AJ52" s="69">
        <f t="shared" si="51"/>
        <v>0</v>
      </c>
      <c r="AK52" s="69">
        <f t="shared" si="52"/>
        <v>1</v>
      </c>
      <c r="AL52" s="69">
        <f t="shared" si="53"/>
        <v>1</v>
      </c>
      <c r="AM52" s="69">
        <f t="shared" si="54"/>
        <v>2</v>
      </c>
      <c r="AN52" s="70" t="str">
        <f t="shared" si="55"/>
        <v xml:space="preserve"> ADILSON HOLANDA-CFC </v>
      </c>
      <c r="AP52" s="67" t="str">
        <f t="shared" si="56"/>
        <v xml:space="preserve"> JULIO ERCOLIN-ECSB </v>
      </c>
      <c r="AQ52" s="68">
        <f t="shared" si="57"/>
        <v>0</v>
      </c>
      <c r="AR52" s="68">
        <f t="shared" si="58"/>
        <v>1</v>
      </c>
      <c r="AS52" s="68">
        <f t="shared" si="59"/>
        <v>0</v>
      </c>
      <c r="AT52" s="68">
        <f t="shared" si="60"/>
        <v>0</v>
      </c>
      <c r="AU52" s="68">
        <f t="shared" si="61"/>
        <v>0</v>
      </c>
      <c r="AV52" s="69">
        <f t="shared" si="62"/>
        <v>0</v>
      </c>
      <c r="AW52" s="69">
        <f t="shared" si="63"/>
        <v>1</v>
      </c>
      <c r="AX52" s="69">
        <f t="shared" si="64"/>
        <v>0</v>
      </c>
      <c r="AY52" s="69">
        <f t="shared" si="65"/>
        <v>0</v>
      </c>
      <c r="AZ52" s="69">
        <f t="shared" si="66"/>
        <v>0</v>
      </c>
      <c r="BA52" s="70" t="str">
        <f t="shared" si="67"/>
        <v xml:space="preserve"> LEO DEMELITE-ECSB </v>
      </c>
      <c r="CB52" s="55"/>
    </row>
    <row r="53" spans="2:80" ht="30" customHeight="1">
      <c r="B53" s="55"/>
      <c r="C53" s="55"/>
      <c r="D53" s="72"/>
      <c r="E53" s="72"/>
      <c r="F53" s="72"/>
      <c r="G53" s="72"/>
      <c r="H53" s="55"/>
      <c r="I53" s="55"/>
      <c r="J53" s="55"/>
      <c r="K53" s="55"/>
      <c r="L53" s="55"/>
      <c r="M53" s="60"/>
      <c r="N53" s="55"/>
      <c r="O53" s="55"/>
      <c r="P53" s="55"/>
      <c r="Q53" s="72"/>
      <c r="R53" s="72"/>
      <c r="S53" s="72"/>
      <c r="T53" s="72"/>
      <c r="U53" s="55"/>
      <c r="V53" s="55"/>
      <c r="W53" s="55"/>
      <c r="X53" s="55"/>
      <c r="Y53" s="55"/>
      <c r="Z53" s="60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CB53" s="73"/>
    </row>
    <row r="54" spans="2:80" ht="30" customHeight="1">
      <c r="B54" s="23" t="s">
        <v>42</v>
      </c>
      <c r="C54" s="54">
        <f>C44+2</f>
        <v>5</v>
      </c>
      <c r="D54" s="55"/>
      <c r="E54" s="55"/>
      <c r="F54" s="55"/>
      <c r="G54" s="55"/>
      <c r="H54" s="55"/>
      <c r="I54" s="56"/>
      <c r="J54" s="56"/>
      <c r="N54" s="55"/>
      <c r="O54" s="23" t="s">
        <v>42</v>
      </c>
      <c r="P54" s="54">
        <f>C54+1</f>
        <v>6</v>
      </c>
      <c r="Q54" s="55"/>
      <c r="R54" s="55"/>
      <c r="S54" s="55"/>
      <c r="T54" s="55"/>
      <c r="U54" s="55"/>
      <c r="V54" s="56"/>
      <c r="W54" s="56"/>
      <c r="AC54" s="58" t="str">
        <f>B54</f>
        <v>Rd.</v>
      </c>
      <c r="AD54" s="59">
        <f>C54</f>
        <v>5</v>
      </c>
      <c r="AE54" s="55"/>
      <c r="AF54" s="55"/>
      <c r="AG54" s="55"/>
      <c r="AH54" s="55"/>
      <c r="AI54" s="55"/>
      <c r="AJ54" s="55"/>
      <c r="AK54" s="55"/>
      <c r="AL54" s="15"/>
      <c r="AP54" s="58" t="str">
        <f>O54</f>
        <v>Rd.</v>
      </c>
      <c r="AQ54" s="59">
        <f>P54</f>
        <v>6</v>
      </c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CB54" s="55"/>
    </row>
    <row r="55" spans="2:80" ht="30" customHeight="1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60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60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CB55" s="55"/>
    </row>
    <row r="56" spans="2:80" ht="30" customHeight="1">
      <c r="B56" s="23" t="s">
        <v>44</v>
      </c>
      <c r="C56" s="61"/>
      <c r="D56" s="13" t="s">
        <v>45</v>
      </c>
      <c r="E56" s="13"/>
      <c r="F56" s="13"/>
      <c r="G56" s="13"/>
      <c r="H56" s="13"/>
      <c r="I56" s="13"/>
      <c r="J56" s="13"/>
      <c r="K56" s="13"/>
      <c r="L56" s="13"/>
      <c r="M56" s="13"/>
      <c r="N56" s="55"/>
      <c r="O56" s="23" t="s">
        <v>44</v>
      </c>
      <c r="P56" s="61"/>
      <c r="Q56" s="13" t="s">
        <v>45</v>
      </c>
      <c r="R56" s="13"/>
      <c r="S56" s="13"/>
      <c r="T56" s="13"/>
      <c r="U56" s="13"/>
      <c r="V56" s="13"/>
      <c r="W56" s="13"/>
      <c r="X56" s="13"/>
      <c r="Y56" s="13"/>
      <c r="Z56" s="13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CB56" s="55"/>
    </row>
    <row r="57" spans="2:80" ht="30" customHeight="1">
      <c r="B57" s="54">
        <v>4</v>
      </c>
      <c r="C57" s="66"/>
      <c r="D57" s="115" t="str">
        <f>Q47</f>
        <v xml:space="preserve"> LUI-ITU </v>
      </c>
      <c r="E57" s="115"/>
      <c r="F57" s="115"/>
      <c r="G57" s="115"/>
      <c r="H57" s="54">
        <v>5</v>
      </c>
      <c r="I57" s="54">
        <v>4</v>
      </c>
      <c r="J57" s="116" t="str">
        <f>W48</f>
        <v xml:space="preserve"> MARCELO CARLOS-ITU </v>
      </c>
      <c r="K57" s="116"/>
      <c r="L57" s="116"/>
      <c r="M57" s="116"/>
      <c r="N57" s="55"/>
      <c r="O57" s="54">
        <v>3</v>
      </c>
      <c r="P57" s="66"/>
      <c r="Q57" s="115" t="str">
        <f>D57</f>
        <v xml:space="preserve"> LUI-ITU </v>
      </c>
      <c r="R57" s="115"/>
      <c r="S57" s="115"/>
      <c r="T57" s="115"/>
      <c r="U57" s="54">
        <v>5</v>
      </c>
      <c r="V57" s="54">
        <v>3</v>
      </c>
      <c r="W57" s="116" t="str">
        <f>D60</f>
        <v xml:space="preserve"> PIETRO ERCOLIN-ECSB </v>
      </c>
      <c r="X57" s="116"/>
      <c r="Y57" s="116"/>
      <c r="Z57" s="116"/>
      <c r="AC57" s="67" t="str">
        <f t="shared" ref="AC57:AC62" si="68">D57</f>
        <v xml:space="preserve"> LUI-ITU </v>
      </c>
      <c r="AD57" s="68">
        <f t="shared" ref="AD57:AD62" si="69">IF(OR(H57="",I57=""),"",IF(H57&gt;I57,1,0))</f>
        <v>1</v>
      </c>
      <c r="AE57" s="68">
        <f t="shared" ref="AE57:AE62" si="70">IF(OR(H57="",I57=""),"",IF(H57=I57,1,0))</f>
        <v>0</v>
      </c>
      <c r="AF57" s="68">
        <f t="shared" ref="AF57:AF62" si="71">IF(OR(H57="",I57=""),"",IF(H57&lt;I57,1,0))</f>
        <v>0</v>
      </c>
      <c r="AG57" s="68">
        <f t="shared" ref="AG57:AG62" si="72">IF(OR(H57="",I57=""),"",H57)</f>
        <v>5</v>
      </c>
      <c r="AH57" s="68">
        <f t="shared" ref="AH57:AH62" si="73">IF(OR(H57="",I57=""),"",I57)</f>
        <v>4</v>
      </c>
      <c r="AI57" s="69">
        <f t="shared" ref="AI57:AI62" si="74">IF(OR(H57="",I57=""),"",IF(H57&lt;I57,1,0))</f>
        <v>0</v>
      </c>
      <c r="AJ57" s="69">
        <f t="shared" ref="AJ57:AJ62" si="75">IF(OR(H57="",I57=""),"",IF(H57=I57,1,0))</f>
        <v>0</v>
      </c>
      <c r="AK57" s="69">
        <f t="shared" ref="AK57:AK62" si="76">IF(OR(H57="",I57=""),"",IF(H57&gt;I57,1,0))</f>
        <v>1</v>
      </c>
      <c r="AL57" s="69">
        <f t="shared" ref="AL57:AL62" si="77">IF(OR(H57="",I57=""),"",I57)</f>
        <v>4</v>
      </c>
      <c r="AM57" s="69">
        <f t="shared" ref="AM57:AM62" si="78">IF(OR(H57="",I57=""),"",H57)</f>
        <v>5</v>
      </c>
      <c r="AN57" s="70" t="str">
        <f t="shared" ref="AN57:AN62" si="79">J57</f>
        <v xml:space="preserve"> MARCELO CARLOS-ITU </v>
      </c>
      <c r="AP57" s="67" t="str">
        <f t="shared" ref="AP57:AP62" si="80">Q57</f>
        <v xml:space="preserve"> LUI-ITU </v>
      </c>
      <c r="AQ57" s="68">
        <f t="shared" ref="AQ57:AQ62" si="81">IF(OR(U57="",V57=""),"",IF(U57&gt;V57,1,0))</f>
        <v>1</v>
      </c>
      <c r="AR57" s="68">
        <f t="shared" ref="AR57:AR62" si="82">IF(OR(U57="",V57=""),"",IF(U57=V57,1,0))</f>
        <v>0</v>
      </c>
      <c r="AS57" s="68">
        <f t="shared" ref="AS57:AS62" si="83">IF(OR(U57="",V57=""),"",IF(U57&lt;V57,1,0))</f>
        <v>0</v>
      </c>
      <c r="AT57" s="68">
        <f t="shared" ref="AT57:AT62" si="84">IF(OR(U57="",V57=""),"",U57)</f>
        <v>5</v>
      </c>
      <c r="AU57" s="68">
        <f t="shared" ref="AU57:AU62" si="85">IF(OR(U57="",V57=""),"",V57)</f>
        <v>3</v>
      </c>
      <c r="AV57" s="69">
        <f t="shared" ref="AV57:AV62" si="86">IF(OR(U57="",V57=""),"",IF(U57&lt;V57,1,0))</f>
        <v>0</v>
      </c>
      <c r="AW57" s="69">
        <f t="shared" ref="AW57:AW62" si="87">IF(OR(U57="",V57=""),"",IF(U57=V57,1,0))</f>
        <v>0</v>
      </c>
      <c r="AX57" s="69">
        <f t="shared" ref="AX57:AX62" si="88">IF(OR(U57="",V57=""),"",IF(U57&gt;V57,1,0))</f>
        <v>1</v>
      </c>
      <c r="AY57" s="69">
        <f t="shared" ref="AY57:AY62" si="89">IF(OR(U57="",V57=""),"",V57)</f>
        <v>3</v>
      </c>
      <c r="AZ57" s="69">
        <f t="shared" ref="AZ57:AZ62" si="90">IF(OR(U57="",V57=""),"",U57)</f>
        <v>5</v>
      </c>
      <c r="BA57" s="70" t="str">
        <f t="shared" ref="BA57:BA62" si="91">W57</f>
        <v xml:space="preserve"> PIETRO ERCOLIN-ECSB </v>
      </c>
      <c r="CB57" s="55"/>
    </row>
    <row r="58" spans="2:80" ht="30" customHeight="1">
      <c r="B58" s="71">
        <v>2</v>
      </c>
      <c r="C58" s="66"/>
      <c r="D58" s="115" t="str">
        <f>W47</f>
        <v xml:space="preserve"> VIRCILIO CROSARA-ITU </v>
      </c>
      <c r="E58" s="115"/>
      <c r="F58" s="115"/>
      <c r="G58" s="115"/>
      <c r="H58" s="54">
        <v>2</v>
      </c>
      <c r="I58" s="54">
        <v>2</v>
      </c>
      <c r="J58" s="116" t="str">
        <f>W49</f>
        <v xml:space="preserve"> TCHAKA-ITU </v>
      </c>
      <c r="K58" s="116"/>
      <c r="L58" s="116"/>
      <c r="M58" s="116"/>
      <c r="N58" s="55"/>
      <c r="O58" s="71">
        <v>2</v>
      </c>
      <c r="P58" s="66"/>
      <c r="Q58" s="115" t="str">
        <f>J57</f>
        <v xml:space="preserve"> MARCELO CARLOS-ITU </v>
      </c>
      <c r="R58" s="115"/>
      <c r="S58" s="115"/>
      <c r="T58" s="115"/>
      <c r="U58" s="54">
        <v>3</v>
      </c>
      <c r="V58" s="54">
        <v>2</v>
      </c>
      <c r="W58" s="116" t="str">
        <f>J60</f>
        <v xml:space="preserve"> ADILSON HOLANDA-CFC </v>
      </c>
      <c r="X58" s="116"/>
      <c r="Y58" s="116"/>
      <c r="Z58" s="116"/>
      <c r="AC58" s="67" t="str">
        <f t="shared" si="68"/>
        <v xml:space="preserve"> VIRCILIO CROSARA-ITU </v>
      </c>
      <c r="AD58" s="68">
        <f t="shared" si="69"/>
        <v>0</v>
      </c>
      <c r="AE58" s="68">
        <f t="shared" si="70"/>
        <v>1</v>
      </c>
      <c r="AF58" s="68">
        <f t="shared" si="71"/>
        <v>0</v>
      </c>
      <c r="AG58" s="68">
        <f t="shared" si="72"/>
        <v>2</v>
      </c>
      <c r="AH58" s="68">
        <f t="shared" si="73"/>
        <v>2</v>
      </c>
      <c r="AI58" s="69">
        <f t="shared" si="74"/>
        <v>0</v>
      </c>
      <c r="AJ58" s="69">
        <f t="shared" si="75"/>
        <v>1</v>
      </c>
      <c r="AK58" s="69">
        <f t="shared" si="76"/>
        <v>0</v>
      </c>
      <c r="AL58" s="69">
        <f t="shared" si="77"/>
        <v>2</v>
      </c>
      <c r="AM58" s="69">
        <f t="shared" si="78"/>
        <v>2</v>
      </c>
      <c r="AN58" s="70" t="str">
        <f t="shared" si="79"/>
        <v xml:space="preserve"> TCHAKA-ITU </v>
      </c>
      <c r="AP58" s="67" t="str">
        <f t="shared" si="80"/>
        <v xml:space="preserve"> MARCELO CARLOS-ITU </v>
      </c>
      <c r="AQ58" s="68">
        <f t="shared" si="81"/>
        <v>1</v>
      </c>
      <c r="AR58" s="68">
        <f t="shared" si="82"/>
        <v>0</v>
      </c>
      <c r="AS58" s="68">
        <f t="shared" si="83"/>
        <v>0</v>
      </c>
      <c r="AT58" s="68">
        <f t="shared" si="84"/>
        <v>3</v>
      </c>
      <c r="AU58" s="68">
        <f t="shared" si="85"/>
        <v>2</v>
      </c>
      <c r="AV58" s="69">
        <f t="shared" si="86"/>
        <v>0</v>
      </c>
      <c r="AW58" s="69">
        <f t="shared" si="87"/>
        <v>0</v>
      </c>
      <c r="AX58" s="69">
        <f t="shared" si="88"/>
        <v>1</v>
      </c>
      <c r="AY58" s="69">
        <f t="shared" si="89"/>
        <v>2</v>
      </c>
      <c r="AZ58" s="69">
        <f t="shared" si="90"/>
        <v>3</v>
      </c>
      <c r="BA58" s="70" t="str">
        <f t="shared" si="91"/>
        <v xml:space="preserve"> ADILSON HOLANDA-CFC </v>
      </c>
      <c r="CB58" s="55"/>
    </row>
    <row r="59" spans="2:80" ht="30" customHeight="1">
      <c r="B59" s="71">
        <v>6</v>
      </c>
      <c r="C59" s="66"/>
      <c r="D59" s="115" t="str">
        <f>Q48</f>
        <v xml:space="preserve"> BUENO-ITU </v>
      </c>
      <c r="E59" s="115"/>
      <c r="F59" s="115"/>
      <c r="G59" s="115"/>
      <c r="H59" s="54">
        <v>3</v>
      </c>
      <c r="I59" s="54">
        <v>11</v>
      </c>
      <c r="J59" s="116" t="str">
        <f>Q49</f>
        <v xml:space="preserve"> JOÃO JANUARIO-ITU </v>
      </c>
      <c r="K59" s="116"/>
      <c r="L59" s="116"/>
      <c r="M59" s="116"/>
      <c r="N59" s="55"/>
      <c r="O59" s="71">
        <v>4</v>
      </c>
      <c r="P59" s="66"/>
      <c r="Q59" s="115" t="str">
        <f>D58</f>
        <v xml:space="preserve"> VIRCILIO CROSARA-ITU </v>
      </c>
      <c r="R59" s="115"/>
      <c r="S59" s="115"/>
      <c r="T59" s="115"/>
      <c r="U59" s="54">
        <v>3</v>
      </c>
      <c r="V59" s="54">
        <v>2</v>
      </c>
      <c r="W59" s="116" t="str">
        <f>D61</f>
        <v xml:space="preserve"> GIOVANNI SAJO-ECSB </v>
      </c>
      <c r="X59" s="116"/>
      <c r="Y59" s="116"/>
      <c r="Z59" s="116"/>
      <c r="AC59" s="67" t="str">
        <f t="shared" si="68"/>
        <v xml:space="preserve"> BUENO-ITU </v>
      </c>
      <c r="AD59" s="68">
        <f t="shared" si="69"/>
        <v>0</v>
      </c>
      <c r="AE59" s="68">
        <f t="shared" si="70"/>
        <v>0</v>
      </c>
      <c r="AF59" s="68">
        <f t="shared" si="71"/>
        <v>1</v>
      </c>
      <c r="AG59" s="68">
        <f t="shared" si="72"/>
        <v>3</v>
      </c>
      <c r="AH59" s="68">
        <f t="shared" si="73"/>
        <v>11</v>
      </c>
      <c r="AI59" s="69">
        <f t="shared" si="74"/>
        <v>1</v>
      </c>
      <c r="AJ59" s="69">
        <f t="shared" si="75"/>
        <v>0</v>
      </c>
      <c r="AK59" s="69">
        <f t="shared" si="76"/>
        <v>0</v>
      </c>
      <c r="AL59" s="69">
        <f t="shared" si="77"/>
        <v>11</v>
      </c>
      <c r="AM59" s="69">
        <f t="shared" si="78"/>
        <v>3</v>
      </c>
      <c r="AN59" s="70" t="str">
        <f t="shared" si="79"/>
        <v xml:space="preserve"> JOÃO JANUARIO-ITU </v>
      </c>
      <c r="AP59" s="67" t="str">
        <f t="shared" si="80"/>
        <v xml:space="preserve"> VIRCILIO CROSARA-ITU </v>
      </c>
      <c r="AQ59" s="68">
        <f t="shared" si="81"/>
        <v>1</v>
      </c>
      <c r="AR59" s="68">
        <f t="shared" si="82"/>
        <v>0</v>
      </c>
      <c r="AS59" s="68">
        <f t="shared" si="83"/>
        <v>0</v>
      </c>
      <c r="AT59" s="68">
        <f t="shared" si="84"/>
        <v>3</v>
      </c>
      <c r="AU59" s="68">
        <f t="shared" si="85"/>
        <v>2</v>
      </c>
      <c r="AV59" s="69">
        <f t="shared" si="86"/>
        <v>0</v>
      </c>
      <c r="AW59" s="69">
        <f t="shared" si="87"/>
        <v>0</v>
      </c>
      <c r="AX59" s="69">
        <f t="shared" si="88"/>
        <v>1</v>
      </c>
      <c r="AY59" s="69">
        <f t="shared" si="89"/>
        <v>2</v>
      </c>
      <c r="AZ59" s="69">
        <f t="shared" si="90"/>
        <v>3</v>
      </c>
      <c r="BA59" s="70" t="str">
        <f t="shared" si="91"/>
        <v xml:space="preserve"> GIOVANNI SAJO-ECSB </v>
      </c>
      <c r="CB59" s="55"/>
    </row>
    <row r="60" spans="2:80" ht="30" customHeight="1">
      <c r="B60" s="71">
        <v>1</v>
      </c>
      <c r="C60" s="66"/>
      <c r="D60" s="115" t="str">
        <f>Q50</f>
        <v xml:space="preserve"> PIETRO ERCOLIN-ECSB </v>
      </c>
      <c r="E60" s="115"/>
      <c r="F60" s="115"/>
      <c r="G60" s="115"/>
      <c r="H60" s="54">
        <v>3</v>
      </c>
      <c r="I60" s="54">
        <v>2</v>
      </c>
      <c r="J60" s="116" t="str">
        <f>W51</f>
        <v xml:space="preserve"> ADILSON HOLANDA-CFC </v>
      </c>
      <c r="K60" s="116"/>
      <c r="L60" s="116"/>
      <c r="M60" s="116"/>
      <c r="N60" s="55"/>
      <c r="O60" s="71">
        <v>5</v>
      </c>
      <c r="P60" s="66"/>
      <c r="Q60" s="115" t="str">
        <f>D59</f>
        <v xml:space="preserve"> BUENO-ITU </v>
      </c>
      <c r="R60" s="115"/>
      <c r="S60" s="115"/>
      <c r="T60" s="115"/>
      <c r="U60" s="54">
        <v>2</v>
      </c>
      <c r="V60" s="54">
        <v>1</v>
      </c>
      <c r="W60" s="116" t="str">
        <f>D62</f>
        <v xml:space="preserve"> BUZIN-ECSB </v>
      </c>
      <c r="X60" s="116"/>
      <c r="Y60" s="116"/>
      <c r="Z60" s="116"/>
      <c r="AC60" s="67" t="str">
        <f t="shared" si="68"/>
        <v xml:space="preserve"> PIETRO ERCOLIN-ECSB </v>
      </c>
      <c r="AD60" s="68">
        <f t="shared" si="69"/>
        <v>1</v>
      </c>
      <c r="AE60" s="68">
        <f t="shared" si="70"/>
        <v>0</v>
      </c>
      <c r="AF60" s="68">
        <f t="shared" si="71"/>
        <v>0</v>
      </c>
      <c r="AG60" s="68">
        <f t="shared" si="72"/>
        <v>3</v>
      </c>
      <c r="AH60" s="68">
        <f t="shared" si="73"/>
        <v>2</v>
      </c>
      <c r="AI60" s="69">
        <f t="shared" si="74"/>
        <v>0</v>
      </c>
      <c r="AJ60" s="69">
        <f t="shared" si="75"/>
        <v>0</v>
      </c>
      <c r="AK60" s="69">
        <f t="shared" si="76"/>
        <v>1</v>
      </c>
      <c r="AL60" s="69">
        <f t="shared" si="77"/>
        <v>2</v>
      </c>
      <c r="AM60" s="69">
        <f t="shared" si="78"/>
        <v>3</v>
      </c>
      <c r="AN60" s="70" t="str">
        <f t="shared" si="79"/>
        <v xml:space="preserve"> ADILSON HOLANDA-CFC </v>
      </c>
      <c r="AP60" s="67" t="str">
        <f t="shared" si="80"/>
        <v xml:space="preserve"> BUENO-ITU </v>
      </c>
      <c r="AQ60" s="68">
        <f t="shared" si="81"/>
        <v>1</v>
      </c>
      <c r="AR60" s="68">
        <f t="shared" si="82"/>
        <v>0</v>
      </c>
      <c r="AS60" s="68">
        <f t="shared" si="83"/>
        <v>0</v>
      </c>
      <c r="AT60" s="68">
        <f t="shared" si="84"/>
        <v>2</v>
      </c>
      <c r="AU60" s="68">
        <f t="shared" si="85"/>
        <v>1</v>
      </c>
      <c r="AV60" s="69">
        <f t="shared" si="86"/>
        <v>0</v>
      </c>
      <c r="AW60" s="69">
        <f t="shared" si="87"/>
        <v>0</v>
      </c>
      <c r="AX60" s="69">
        <f t="shared" si="88"/>
        <v>1</v>
      </c>
      <c r="AY60" s="69">
        <f t="shared" si="89"/>
        <v>1</v>
      </c>
      <c r="AZ60" s="69">
        <f t="shared" si="90"/>
        <v>2</v>
      </c>
      <c r="BA60" s="70" t="str">
        <f t="shared" si="91"/>
        <v xml:space="preserve"> BUZIN-ECSB </v>
      </c>
      <c r="CB60" s="55"/>
    </row>
    <row r="61" spans="2:80" ht="30" customHeight="1">
      <c r="B61" s="71">
        <v>5</v>
      </c>
      <c r="C61" s="66"/>
      <c r="D61" s="115" t="str">
        <f>W50</f>
        <v xml:space="preserve"> GIOVANNI SAJO-ECSB </v>
      </c>
      <c r="E61" s="115"/>
      <c r="F61" s="115"/>
      <c r="G61" s="115"/>
      <c r="H61" s="54">
        <v>3</v>
      </c>
      <c r="I61" s="54">
        <v>1</v>
      </c>
      <c r="J61" s="116" t="str">
        <f>W52</f>
        <v xml:space="preserve"> LEO DEMELITE-ECSB </v>
      </c>
      <c r="K61" s="116"/>
      <c r="L61" s="116"/>
      <c r="M61" s="116"/>
      <c r="N61" s="55"/>
      <c r="O61" s="71">
        <v>1</v>
      </c>
      <c r="P61" s="66"/>
      <c r="Q61" s="115" t="str">
        <f>J59</f>
        <v xml:space="preserve"> JOÃO JANUARIO-ITU </v>
      </c>
      <c r="R61" s="115"/>
      <c r="S61" s="115"/>
      <c r="T61" s="115"/>
      <c r="U61" s="54">
        <v>6</v>
      </c>
      <c r="V61" s="54">
        <v>2</v>
      </c>
      <c r="W61" s="116" t="str">
        <f>J62</f>
        <v xml:space="preserve"> JULIO ERCOLIN-ECSB </v>
      </c>
      <c r="X61" s="116"/>
      <c r="Y61" s="116"/>
      <c r="Z61" s="116"/>
      <c r="AC61" s="67" t="str">
        <f t="shared" si="68"/>
        <v xml:space="preserve"> GIOVANNI SAJO-ECSB </v>
      </c>
      <c r="AD61" s="68">
        <f t="shared" si="69"/>
        <v>1</v>
      </c>
      <c r="AE61" s="68">
        <f t="shared" si="70"/>
        <v>0</v>
      </c>
      <c r="AF61" s="68">
        <f t="shared" si="71"/>
        <v>0</v>
      </c>
      <c r="AG61" s="68">
        <f t="shared" si="72"/>
        <v>3</v>
      </c>
      <c r="AH61" s="68">
        <f t="shared" si="73"/>
        <v>1</v>
      </c>
      <c r="AI61" s="69">
        <f t="shared" si="74"/>
        <v>0</v>
      </c>
      <c r="AJ61" s="69">
        <f t="shared" si="75"/>
        <v>0</v>
      </c>
      <c r="AK61" s="69">
        <f t="shared" si="76"/>
        <v>1</v>
      </c>
      <c r="AL61" s="69">
        <f t="shared" si="77"/>
        <v>1</v>
      </c>
      <c r="AM61" s="69">
        <f t="shared" si="78"/>
        <v>3</v>
      </c>
      <c r="AN61" s="70" t="str">
        <f t="shared" si="79"/>
        <v xml:space="preserve"> LEO DEMELITE-ECSB </v>
      </c>
      <c r="AP61" s="67" t="str">
        <f t="shared" si="80"/>
        <v xml:space="preserve"> JOÃO JANUARIO-ITU </v>
      </c>
      <c r="AQ61" s="68">
        <f t="shared" si="81"/>
        <v>1</v>
      </c>
      <c r="AR61" s="68">
        <f t="shared" si="82"/>
        <v>0</v>
      </c>
      <c r="AS61" s="68">
        <f t="shared" si="83"/>
        <v>0</v>
      </c>
      <c r="AT61" s="68">
        <f t="shared" si="84"/>
        <v>6</v>
      </c>
      <c r="AU61" s="68">
        <f t="shared" si="85"/>
        <v>2</v>
      </c>
      <c r="AV61" s="69">
        <f t="shared" si="86"/>
        <v>0</v>
      </c>
      <c r="AW61" s="69">
        <f t="shared" si="87"/>
        <v>0</v>
      </c>
      <c r="AX61" s="69">
        <f t="shared" si="88"/>
        <v>1</v>
      </c>
      <c r="AY61" s="69">
        <f t="shared" si="89"/>
        <v>2</v>
      </c>
      <c r="AZ61" s="69">
        <f t="shared" si="90"/>
        <v>6</v>
      </c>
      <c r="BA61" s="70" t="str">
        <f t="shared" si="91"/>
        <v xml:space="preserve"> JULIO ERCOLIN-ECSB </v>
      </c>
      <c r="CB61" s="55"/>
    </row>
    <row r="62" spans="2:80" ht="30" customHeight="1">
      <c r="B62" s="71">
        <v>3</v>
      </c>
      <c r="C62" s="66"/>
      <c r="D62" s="115" t="str">
        <f>Q51</f>
        <v xml:space="preserve"> BUZIN-ECSB </v>
      </c>
      <c r="E62" s="115"/>
      <c r="F62" s="115"/>
      <c r="G62" s="115"/>
      <c r="H62" s="54">
        <v>1</v>
      </c>
      <c r="I62" s="54">
        <v>1</v>
      </c>
      <c r="J62" s="116" t="str">
        <f>Q52</f>
        <v xml:space="preserve"> JULIO ERCOLIN-ECSB </v>
      </c>
      <c r="K62" s="116"/>
      <c r="L62" s="116"/>
      <c r="M62" s="116"/>
      <c r="N62" s="55"/>
      <c r="O62" s="71">
        <v>6</v>
      </c>
      <c r="P62" s="66"/>
      <c r="Q62" s="115" t="str">
        <f>J58</f>
        <v xml:space="preserve"> TCHAKA-ITU </v>
      </c>
      <c r="R62" s="115"/>
      <c r="S62" s="115"/>
      <c r="T62" s="115"/>
      <c r="U62" s="54">
        <v>2</v>
      </c>
      <c r="V62" s="54">
        <v>1</v>
      </c>
      <c r="W62" s="116" t="str">
        <f>J61</f>
        <v xml:space="preserve"> LEO DEMELITE-ECSB </v>
      </c>
      <c r="X62" s="116"/>
      <c r="Y62" s="116"/>
      <c r="Z62" s="116"/>
      <c r="AC62" s="67" t="str">
        <f t="shared" si="68"/>
        <v xml:space="preserve"> BUZIN-ECSB </v>
      </c>
      <c r="AD62" s="68">
        <f t="shared" si="69"/>
        <v>0</v>
      </c>
      <c r="AE62" s="68">
        <f t="shared" si="70"/>
        <v>1</v>
      </c>
      <c r="AF62" s="68">
        <f t="shared" si="71"/>
        <v>0</v>
      </c>
      <c r="AG62" s="68">
        <f t="shared" si="72"/>
        <v>1</v>
      </c>
      <c r="AH62" s="68">
        <f t="shared" si="73"/>
        <v>1</v>
      </c>
      <c r="AI62" s="69">
        <f t="shared" si="74"/>
        <v>0</v>
      </c>
      <c r="AJ62" s="69">
        <f t="shared" si="75"/>
        <v>1</v>
      </c>
      <c r="AK62" s="69">
        <f t="shared" si="76"/>
        <v>0</v>
      </c>
      <c r="AL62" s="69">
        <f t="shared" si="77"/>
        <v>1</v>
      </c>
      <c r="AM62" s="69">
        <f t="shared" si="78"/>
        <v>1</v>
      </c>
      <c r="AN62" s="70" t="str">
        <f t="shared" si="79"/>
        <v xml:space="preserve"> JULIO ERCOLIN-ECSB </v>
      </c>
      <c r="AP62" s="67" t="str">
        <f t="shared" si="80"/>
        <v xml:space="preserve"> TCHAKA-ITU </v>
      </c>
      <c r="AQ62" s="68">
        <f t="shared" si="81"/>
        <v>1</v>
      </c>
      <c r="AR62" s="68">
        <f t="shared" si="82"/>
        <v>0</v>
      </c>
      <c r="AS62" s="68">
        <f t="shared" si="83"/>
        <v>0</v>
      </c>
      <c r="AT62" s="68">
        <f t="shared" si="84"/>
        <v>2</v>
      </c>
      <c r="AU62" s="68">
        <f t="shared" si="85"/>
        <v>1</v>
      </c>
      <c r="AV62" s="69">
        <f t="shared" si="86"/>
        <v>0</v>
      </c>
      <c r="AW62" s="69">
        <f t="shared" si="87"/>
        <v>0</v>
      </c>
      <c r="AX62" s="69">
        <f t="shared" si="88"/>
        <v>1</v>
      </c>
      <c r="AY62" s="69">
        <f t="shared" si="89"/>
        <v>1</v>
      </c>
      <c r="AZ62" s="69">
        <f t="shared" si="90"/>
        <v>2</v>
      </c>
      <c r="BA62" s="70" t="str">
        <f t="shared" si="91"/>
        <v xml:space="preserve"> LEO DEMELITE-ECSB </v>
      </c>
      <c r="CB62" s="55"/>
    </row>
    <row r="63" spans="2:80" ht="30" customHeight="1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CB63" s="73"/>
    </row>
    <row r="64" spans="2:80" ht="30" customHeight="1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CB64" s="73"/>
    </row>
    <row r="65" spans="2:80" ht="30" customHeight="1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CB65" s="73"/>
    </row>
    <row r="66" spans="2:80" ht="30" customHeight="1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CB66" s="73"/>
    </row>
    <row r="67" spans="2:80" ht="30" customHeight="1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CB67" s="73"/>
    </row>
    <row r="68" spans="2:80" ht="30" customHeight="1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CB68" s="73"/>
    </row>
    <row r="69" spans="2:80" ht="30" customHeight="1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CB69" s="73"/>
    </row>
    <row r="70" spans="2:80" ht="30" customHeight="1">
      <c r="B70" s="13" t="s">
        <v>39</v>
      </c>
      <c r="C70" s="13"/>
      <c r="D70" s="3" t="str">
        <f>D32</f>
        <v xml:space="preserve"> 04-JUL-2026</v>
      </c>
      <c r="E70" s="3"/>
      <c r="F70" s="3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CB70" s="73"/>
    </row>
    <row r="71" spans="2:80" ht="30" customHeight="1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CB71" s="73"/>
    </row>
    <row r="72" spans="2:80" ht="30" customHeight="1">
      <c r="B72" s="23" t="s">
        <v>42</v>
      </c>
      <c r="C72" s="54">
        <f>C54+2</f>
        <v>7</v>
      </c>
      <c r="D72" s="55"/>
      <c r="E72" s="55"/>
      <c r="F72" s="55"/>
      <c r="G72" s="55"/>
      <c r="H72" s="55"/>
      <c r="I72" s="56"/>
      <c r="J72" s="56"/>
      <c r="K72" s="55"/>
      <c r="L72" s="55"/>
      <c r="M72" s="55"/>
      <c r="N72" s="55"/>
      <c r="O72" s="23" t="s">
        <v>42</v>
      </c>
      <c r="P72" s="54">
        <f>C72+1</f>
        <v>8</v>
      </c>
      <c r="Q72" s="55"/>
      <c r="R72" s="55"/>
      <c r="S72" s="55"/>
      <c r="T72" s="55"/>
      <c r="U72" s="55"/>
      <c r="V72" s="56"/>
      <c r="W72" s="56"/>
      <c r="X72" s="55"/>
      <c r="Y72" s="55"/>
      <c r="Z72" s="55"/>
      <c r="AC72" s="58" t="str">
        <f>B72</f>
        <v>Rd.</v>
      </c>
      <c r="AD72" s="59">
        <f>C72</f>
        <v>7</v>
      </c>
      <c r="AE72" s="55"/>
      <c r="AF72" s="55"/>
      <c r="AG72" s="55"/>
      <c r="AH72" s="55"/>
      <c r="AI72" s="55"/>
      <c r="AJ72" s="55"/>
      <c r="AK72" s="55"/>
      <c r="AL72" s="15"/>
      <c r="AP72" s="58" t="str">
        <f>O72</f>
        <v>Rd.</v>
      </c>
      <c r="AQ72" s="59">
        <f>P72</f>
        <v>8</v>
      </c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CB72" s="55"/>
    </row>
    <row r="73" spans="2:80" ht="30" customHeight="1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60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60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CB73" s="55"/>
    </row>
    <row r="74" spans="2:80" ht="30" customHeight="1">
      <c r="B74" s="23" t="s">
        <v>44</v>
      </c>
      <c r="C74" s="61"/>
      <c r="D74" s="13" t="s">
        <v>45</v>
      </c>
      <c r="E74" s="13"/>
      <c r="F74" s="13"/>
      <c r="G74" s="13"/>
      <c r="H74" s="13"/>
      <c r="I74" s="13"/>
      <c r="J74" s="13"/>
      <c r="K74" s="13"/>
      <c r="L74" s="13"/>
      <c r="M74" s="13"/>
      <c r="N74" s="55"/>
      <c r="O74" s="23" t="s">
        <v>44</v>
      </c>
      <c r="P74" s="61"/>
      <c r="Q74" s="13" t="s">
        <v>45</v>
      </c>
      <c r="R74" s="13"/>
      <c r="S74" s="13"/>
      <c r="T74" s="13"/>
      <c r="U74" s="13"/>
      <c r="V74" s="13"/>
      <c r="W74" s="13"/>
      <c r="X74" s="13"/>
      <c r="Y74" s="13"/>
      <c r="Z74" s="13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CB74" s="55"/>
    </row>
    <row r="75" spans="2:80" ht="30" customHeight="1">
      <c r="B75" s="54">
        <v>4</v>
      </c>
      <c r="C75" s="66"/>
      <c r="D75" s="115" t="str">
        <f t="shared" ref="D75:D80" si="92">Q57</f>
        <v xml:space="preserve"> LUI-ITU </v>
      </c>
      <c r="E75" s="115"/>
      <c r="F75" s="115"/>
      <c r="G75" s="115"/>
      <c r="H75" s="54">
        <v>4</v>
      </c>
      <c r="I75" s="54">
        <v>0</v>
      </c>
      <c r="J75" s="116" t="str">
        <f>W62</f>
        <v xml:space="preserve"> LEO DEMELITE-ECSB </v>
      </c>
      <c r="K75" s="116"/>
      <c r="L75" s="116"/>
      <c r="M75" s="116"/>
      <c r="N75" s="55"/>
      <c r="O75" s="54">
        <v>2</v>
      </c>
      <c r="P75" s="66"/>
      <c r="Q75" s="115" t="str">
        <f t="shared" ref="Q75:Q80" si="93">D75</f>
        <v xml:space="preserve"> LUI-ITU </v>
      </c>
      <c r="R75" s="115"/>
      <c r="S75" s="115"/>
      <c r="T75" s="115"/>
      <c r="U75" s="54">
        <v>5</v>
      </c>
      <c r="V75" s="54">
        <v>1</v>
      </c>
      <c r="W75" s="116" t="str">
        <f>J80</f>
        <v xml:space="preserve"> JULIO ERCOLIN-ECSB </v>
      </c>
      <c r="X75" s="116"/>
      <c r="Y75" s="116"/>
      <c r="Z75" s="116"/>
      <c r="AC75" s="67" t="str">
        <f t="shared" ref="AC75:AC80" si="94">D75</f>
        <v xml:space="preserve"> LUI-ITU </v>
      </c>
      <c r="AD75" s="68">
        <f t="shared" ref="AD75:AD80" si="95">IF(OR(H75="",I75=""),"",IF(H75&gt;I75,1,0))</f>
        <v>1</v>
      </c>
      <c r="AE75" s="68">
        <f t="shared" ref="AE75:AE80" si="96">IF(OR(H75="",I75=""),"",IF(H75=I75,1,0))</f>
        <v>0</v>
      </c>
      <c r="AF75" s="68">
        <f t="shared" ref="AF75:AF80" si="97">IF(OR(H75="",I75=""),"",IF(H75&lt;I75,1,0))</f>
        <v>0</v>
      </c>
      <c r="AG75" s="68">
        <f t="shared" ref="AG75:AG80" si="98">IF(OR(H75="",I75=""),"",H75)</f>
        <v>4</v>
      </c>
      <c r="AH75" s="68">
        <f t="shared" ref="AH75:AH80" si="99">IF(OR(H75="",I75=""),"",I75)</f>
        <v>0</v>
      </c>
      <c r="AI75" s="69">
        <f t="shared" ref="AI75:AI80" si="100">IF(OR(H75="",I75=""),"",IF(H75&lt;I75,1,0))</f>
        <v>0</v>
      </c>
      <c r="AJ75" s="69">
        <f t="shared" ref="AJ75:AJ80" si="101">IF(OR(H75="",I75=""),"",IF(H75=I75,1,0))</f>
        <v>0</v>
      </c>
      <c r="AK75" s="69">
        <f t="shared" ref="AK75:AK80" si="102">IF(OR(H75="",I75=""),"",IF(H75&gt;I75,1,0))</f>
        <v>1</v>
      </c>
      <c r="AL75" s="69">
        <f t="shared" ref="AL75:AL80" si="103">IF(OR(H75="",I75=""),"",I75)</f>
        <v>0</v>
      </c>
      <c r="AM75" s="69">
        <f t="shared" ref="AM75:AM80" si="104">IF(OR(H75="",I75=""),"",H75)</f>
        <v>4</v>
      </c>
      <c r="AN75" s="70" t="str">
        <f t="shared" ref="AN75:AN80" si="105">J75</f>
        <v xml:space="preserve"> LEO DEMELITE-ECSB </v>
      </c>
      <c r="AP75" s="67" t="str">
        <f t="shared" ref="AP75:AP80" si="106">Q75</f>
        <v xml:space="preserve"> LUI-ITU </v>
      </c>
      <c r="AQ75" s="68">
        <f t="shared" ref="AQ75:AQ80" si="107">IF(OR(U75="",V75=""),"",IF(U75&gt;V75,1,0))</f>
        <v>1</v>
      </c>
      <c r="AR75" s="68">
        <f t="shared" ref="AR75:AR80" si="108">IF(OR(U75="",V75=""),"",IF(U75=V75,1,0))</f>
        <v>0</v>
      </c>
      <c r="AS75" s="68">
        <f t="shared" ref="AS75:AS80" si="109">IF(OR(U75="",V75=""),"",IF(U75&lt;V75,1,0))</f>
        <v>0</v>
      </c>
      <c r="AT75" s="68">
        <f t="shared" ref="AT75:AT80" si="110">IF(OR(U75="",V75=""),"",U75)</f>
        <v>5</v>
      </c>
      <c r="AU75" s="68">
        <f t="shared" ref="AU75:AU80" si="111">IF(OR(U75="",V75=""),"",V75)</f>
        <v>1</v>
      </c>
      <c r="AV75" s="69">
        <f t="shared" ref="AV75:AV80" si="112">IF(OR(U75="",V75=""),"",IF(U75&lt;V75,1,0))</f>
        <v>0</v>
      </c>
      <c r="AW75" s="69">
        <f t="shared" ref="AW75:AW80" si="113">IF(OR(U75="",V75=""),"",IF(U75=V75,1,0))</f>
        <v>0</v>
      </c>
      <c r="AX75" s="69">
        <f t="shared" ref="AX75:AX80" si="114">IF(OR(U75="",V75=""),"",IF(U75&gt;V75,1,0))</f>
        <v>1</v>
      </c>
      <c r="AY75" s="69">
        <f t="shared" ref="AY75:AY80" si="115">IF(OR(U75="",V75=""),"",V75)</f>
        <v>1</v>
      </c>
      <c r="AZ75" s="69">
        <f t="shared" ref="AZ75:AZ80" si="116">IF(OR(U75="",V75=""),"",U75)</f>
        <v>5</v>
      </c>
      <c r="BA75" s="70" t="str">
        <f t="shared" ref="BA75:BA80" si="117">W75</f>
        <v xml:space="preserve"> JULIO ERCOLIN-ECSB </v>
      </c>
      <c r="CB75" s="55"/>
    </row>
    <row r="76" spans="2:80" ht="30" customHeight="1">
      <c r="B76" s="71">
        <v>5</v>
      </c>
      <c r="C76" s="66"/>
      <c r="D76" s="115" t="str">
        <f t="shared" si="92"/>
        <v xml:space="preserve"> MARCELO CARLOS-ITU </v>
      </c>
      <c r="E76" s="115"/>
      <c r="F76" s="115"/>
      <c r="G76" s="115"/>
      <c r="H76" s="54">
        <v>5</v>
      </c>
      <c r="I76" s="54">
        <v>5</v>
      </c>
      <c r="J76" s="116" t="str">
        <f>W57</f>
        <v xml:space="preserve"> PIETRO ERCOLIN-ECSB </v>
      </c>
      <c r="K76" s="116"/>
      <c r="L76" s="116"/>
      <c r="M76" s="116"/>
      <c r="N76" s="55"/>
      <c r="O76" s="71">
        <v>3</v>
      </c>
      <c r="P76" s="66"/>
      <c r="Q76" s="115" t="str">
        <f t="shared" si="93"/>
        <v xml:space="preserve"> MARCELO CARLOS-ITU </v>
      </c>
      <c r="R76" s="115"/>
      <c r="S76" s="115"/>
      <c r="T76" s="115"/>
      <c r="U76" s="54">
        <v>5</v>
      </c>
      <c r="V76" s="54">
        <v>2</v>
      </c>
      <c r="W76" s="116" t="str">
        <f>J75</f>
        <v xml:space="preserve"> LEO DEMELITE-ECSB </v>
      </c>
      <c r="X76" s="116"/>
      <c r="Y76" s="116"/>
      <c r="Z76" s="116"/>
      <c r="AC76" s="67" t="str">
        <f t="shared" si="94"/>
        <v xml:space="preserve"> MARCELO CARLOS-ITU </v>
      </c>
      <c r="AD76" s="68">
        <f t="shared" si="95"/>
        <v>0</v>
      </c>
      <c r="AE76" s="68">
        <f t="shared" si="96"/>
        <v>1</v>
      </c>
      <c r="AF76" s="68">
        <f t="shared" si="97"/>
        <v>0</v>
      </c>
      <c r="AG76" s="68">
        <f t="shared" si="98"/>
        <v>5</v>
      </c>
      <c r="AH76" s="68">
        <f t="shared" si="99"/>
        <v>5</v>
      </c>
      <c r="AI76" s="69">
        <f t="shared" si="100"/>
        <v>0</v>
      </c>
      <c r="AJ76" s="69">
        <f t="shared" si="101"/>
        <v>1</v>
      </c>
      <c r="AK76" s="69">
        <f t="shared" si="102"/>
        <v>0</v>
      </c>
      <c r="AL76" s="69">
        <f t="shared" si="103"/>
        <v>5</v>
      </c>
      <c r="AM76" s="69">
        <f t="shared" si="104"/>
        <v>5</v>
      </c>
      <c r="AN76" s="70" t="str">
        <f t="shared" si="105"/>
        <v xml:space="preserve"> PIETRO ERCOLIN-ECSB </v>
      </c>
      <c r="AP76" s="67" t="str">
        <f t="shared" si="106"/>
        <v xml:space="preserve"> MARCELO CARLOS-ITU </v>
      </c>
      <c r="AQ76" s="68">
        <f t="shared" si="107"/>
        <v>1</v>
      </c>
      <c r="AR76" s="68">
        <f t="shared" si="108"/>
        <v>0</v>
      </c>
      <c r="AS76" s="68">
        <f t="shared" si="109"/>
        <v>0</v>
      </c>
      <c r="AT76" s="68">
        <f t="shared" si="110"/>
        <v>5</v>
      </c>
      <c r="AU76" s="68">
        <f t="shared" si="111"/>
        <v>2</v>
      </c>
      <c r="AV76" s="69">
        <f t="shared" si="112"/>
        <v>0</v>
      </c>
      <c r="AW76" s="69">
        <f t="shared" si="113"/>
        <v>0</v>
      </c>
      <c r="AX76" s="69">
        <f t="shared" si="114"/>
        <v>1</v>
      </c>
      <c r="AY76" s="69">
        <f t="shared" si="115"/>
        <v>2</v>
      </c>
      <c r="AZ76" s="69">
        <f t="shared" si="116"/>
        <v>5</v>
      </c>
      <c r="BA76" s="70" t="str">
        <f t="shared" si="117"/>
        <v xml:space="preserve"> LEO DEMELITE-ECSB </v>
      </c>
      <c r="CB76" s="55"/>
    </row>
    <row r="77" spans="2:80" ht="30" customHeight="1">
      <c r="B77" s="71">
        <v>6</v>
      </c>
      <c r="C77" s="66"/>
      <c r="D77" s="115" t="str">
        <f t="shared" si="92"/>
        <v xml:space="preserve"> VIRCILIO CROSARA-ITU </v>
      </c>
      <c r="E77" s="115"/>
      <c r="F77" s="115"/>
      <c r="G77" s="115"/>
      <c r="H77" s="54">
        <v>5</v>
      </c>
      <c r="I77" s="54">
        <v>2</v>
      </c>
      <c r="J77" s="116" t="str">
        <f>W58</f>
        <v xml:space="preserve"> ADILSON HOLANDA-CFC </v>
      </c>
      <c r="K77" s="116"/>
      <c r="L77" s="116"/>
      <c r="M77" s="116"/>
      <c r="N77" s="55"/>
      <c r="O77" s="71">
        <v>4</v>
      </c>
      <c r="P77" s="66"/>
      <c r="Q77" s="115" t="str">
        <f t="shared" si="93"/>
        <v xml:space="preserve"> VIRCILIO CROSARA-ITU </v>
      </c>
      <c r="R77" s="115"/>
      <c r="S77" s="115"/>
      <c r="T77" s="115"/>
      <c r="U77" s="54">
        <v>4</v>
      </c>
      <c r="V77" s="54">
        <v>3</v>
      </c>
      <c r="W77" s="116" t="str">
        <f>J76</f>
        <v xml:space="preserve"> PIETRO ERCOLIN-ECSB </v>
      </c>
      <c r="X77" s="116"/>
      <c r="Y77" s="116"/>
      <c r="Z77" s="116"/>
      <c r="AC77" s="67" t="str">
        <f t="shared" si="94"/>
        <v xml:space="preserve"> VIRCILIO CROSARA-ITU </v>
      </c>
      <c r="AD77" s="68">
        <f t="shared" si="95"/>
        <v>1</v>
      </c>
      <c r="AE77" s="68">
        <f t="shared" si="96"/>
        <v>0</v>
      </c>
      <c r="AF77" s="68">
        <f t="shared" si="97"/>
        <v>0</v>
      </c>
      <c r="AG77" s="68">
        <f t="shared" si="98"/>
        <v>5</v>
      </c>
      <c r="AH77" s="68">
        <f t="shared" si="99"/>
        <v>2</v>
      </c>
      <c r="AI77" s="69">
        <f t="shared" si="100"/>
        <v>0</v>
      </c>
      <c r="AJ77" s="69">
        <f t="shared" si="101"/>
        <v>0</v>
      </c>
      <c r="AK77" s="69">
        <f t="shared" si="102"/>
        <v>1</v>
      </c>
      <c r="AL77" s="69">
        <f t="shared" si="103"/>
        <v>2</v>
      </c>
      <c r="AM77" s="69">
        <f t="shared" si="104"/>
        <v>5</v>
      </c>
      <c r="AN77" s="70" t="str">
        <f t="shared" si="105"/>
        <v xml:space="preserve"> ADILSON HOLANDA-CFC </v>
      </c>
      <c r="AP77" s="67" t="str">
        <f t="shared" si="106"/>
        <v xml:space="preserve"> VIRCILIO CROSARA-ITU </v>
      </c>
      <c r="AQ77" s="68">
        <f t="shared" si="107"/>
        <v>1</v>
      </c>
      <c r="AR77" s="68">
        <f t="shared" si="108"/>
        <v>0</v>
      </c>
      <c r="AS77" s="68">
        <f t="shared" si="109"/>
        <v>0</v>
      </c>
      <c r="AT77" s="68">
        <f t="shared" si="110"/>
        <v>4</v>
      </c>
      <c r="AU77" s="68">
        <f t="shared" si="111"/>
        <v>3</v>
      </c>
      <c r="AV77" s="69">
        <f t="shared" si="112"/>
        <v>0</v>
      </c>
      <c r="AW77" s="69">
        <f t="shared" si="113"/>
        <v>0</v>
      </c>
      <c r="AX77" s="69">
        <f t="shared" si="114"/>
        <v>1</v>
      </c>
      <c r="AY77" s="69">
        <f t="shared" si="115"/>
        <v>3</v>
      </c>
      <c r="AZ77" s="69">
        <f t="shared" si="116"/>
        <v>4</v>
      </c>
      <c r="BA77" s="70" t="str">
        <f t="shared" si="117"/>
        <v xml:space="preserve"> PIETRO ERCOLIN-ECSB </v>
      </c>
      <c r="CB77" s="55"/>
    </row>
    <row r="78" spans="2:80" ht="30" customHeight="1">
      <c r="B78" s="71">
        <v>1</v>
      </c>
      <c r="C78" s="66"/>
      <c r="D78" s="115" t="str">
        <f t="shared" si="92"/>
        <v xml:space="preserve"> BUENO-ITU </v>
      </c>
      <c r="E78" s="115"/>
      <c r="F78" s="115"/>
      <c r="G78" s="115"/>
      <c r="H78" s="54">
        <v>4</v>
      </c>
      <c r="I78" s="54">
        <v>1</v>
      </c>
      <c r="J78" s="116" t="str">
        <f>W59</f>
        <v xml:space="preserve"> GIOVANNI SAJO-ECSB </v>
      </c>
      <c r="K78" s="116"/>
      <c r="L78" s="116"/>
      <c r="M78" s="116"/>
      <c r="N78" s="55"/>
      <c r="O78" s="71">
        <v>5</v>
      </c>
      <c r="P78" s="66"/>
      <c r="Q78" s="115" t="str">
        <f t="shared" si="93"/>
        <v xml:space="preserve"> BUENO-ITU </v>
      </c>
      <c r="R78" s="115"/>
      <c r="S78" s="115"/>
      <c r="T78" s="115"/>
      <c r="U78" s="54">
        <v>2</v>
      </c>
      <c r="V78" s="54">
        <v>3</v>
      </c>
      <c r="W78" s="116" t="str">
        <f>J77</f>
        <v xml:space="preserve"> ADILSON HOLANDA-CFC </v>
      </c>
      <c r="X78" s="116"/>
      <c r="Y78" s="116"/>
      <c r="Z78" s="116"/>
      <c r="AC78" s="67" t="str">
        <f t="shared" si="94"/>
        <v xml:space="preserve"> BUENO-ITU </v>
      </c>
      <c r="AD78" s="68">
        <f t="shared" si="95"/>
        <v>1</v>
      </c>
      <c r="AE78" s="68">
        <f t="shared" si="96"/>
        <v>0</v>
      </c>
      <c r="AF78" s="68">
        <f t="shared" si="97"/>
        <v>0</v>
      </c>
      <c r="AG78" s="68">
        <f t="shared" si="98"/>
        <v>4</v>
      </c>
      <c r="AH78" s="68">
        <f t="shared" si="99"/>
        <v>1</v>
      </c>
      <c r="AI78" s="69">
        <f t="shared" si="100"/>
        <v>0</v>
      </c>
      <c r="AJ78" s="69">
        <f t="shared" si="101"/>
        <v>0</v>
      </c>
      <c r="AK78" s="69">
        <f t="shared" si="102"/>
        <v>1</v>
      </c>
      <c r="AL78" s="69">
        <f t="shared" si="103"/>
        <v>1</v>
      </c>
      <c r="AM78" s="69">
        <f t="shared" si="104"/>
        <v>4</v>
      </c>
      <c r="AN78" s="70" t="str">
        <f t="shared" si="105"/>
        <v xml:space="preserve"> GIOVANNI SAJO-ECSB </v>
      </c>
      <c r="AP78" s="67" t="str">
        <f t="shared" si="106"/>
        <v xml:space="preserve"> BUENO-ITU </v>
      </c>
      <c r="AQ78" s="68">
        <f t="shared" si="107"/>
        <v>0</v>
      </c>
      <c r="AR78" s="68">
        <f t="shared" si="108"/>
        <v>0</v>
      </c>
      <c r="AS78" s="68">
        <f t="shared" si="109"/>
        <v>1</v>
      </c>
      <c r="AT78" s="68">
        <f t="shared" si="110"/>
        <v>2</v>
      </c>
      <c r="AU78" s="68">
        <f t="shared" si="111"/>
        <v>3</v>
      </c>
      <c r="AV78" s="69">
        <f t="shared" si="112"/>
        <v>1</v>
      </c>
      <c r="AW78" s="69">
        <f t="shared" si="113"/>
        <v>0</v>
      </c>
      <c r="AX78" s="69">
        <f t="shared" si="114"/>
        <v>0</v>
      </c>
      <c r="AY78" s="69">
        <f t="shared" si="115"/>
        <v>3</v>
      </c>
      <c r="AZ78" s="69">
        <f t="shared" si="116"/>
        <v>2</v>
      </c>
      <c r="BA78" s="70" t="str">
        <f t="shared" si="117"/>
        <v xml:space="preserve"> ADILSON HOLANDA-CFC </v>
      </c>
      <c r="CB78" s="55"/>
    </row>
    <row r="79" spans="2:80" ht="30" customHeight="1">
      <c r="B79" s="71">
        <v>2</v>
      </c>
      <c r="C79" s="66"/>
      <c r="D79" s="115" t="str">
        <f t="shared" si="92"/>
        <v xml:space="preserve"> JOÃO JANUARIO-ITU </v>
      </c>
      <c r="E79" s="115"/>
      <c r="F79" s="115"/>
      <c r="G79" s="115"/>
      <c r="H79" s="54">
        <v>3</v>
      </c>
      <c r="I79" s="54">
        <v>1</v>
      </c>
      <c r="J79" s="116" t="str">
        <f>W60</f>
        <v xml:space="preserve"> BUZIN-ECSB </v>
      </c>
      <c r="K79" s="116"/>
      <c r="L79" s="116"/>
      <c r="M79" s="116"/>
      <c r="N79" s="55"/>
      <c r="O79" s="71">
        <v>6</v>
      </c>
      <c r="P79" s="66"/>
      <c r="Q79" s="115" t="str">
        <f t="shared" si="93"/>
        <v xml:space="preserve"> JOÃO JANUARIO-ITU </v>
      </c>
      <c r="R79" s="115"/>
      <c r="S79" s="115"/>
      <c r="T79" s="115"/>
      <c r="U79" s="54">
        <v>3</v>
      </c>
      <c r="V79" s="54">
        <v>0</v>
      </c>
      <c r="W79" s="116" t="str">
        <f>J78</f>
        <v xml:space="preserve"> GIOVANNI SAJO-ECSB </v>
      </c>
      <c r="X79" s="116"/>
      <c r="Y79" s="116"/>
      <c r="Z79" s="116"/>
      <c r="AC79" s="67" t="str">
        <f t="shared" si="94"/>
        <v xml:space="preserve"> JOÃO JANUARIO-ITU </v>
      </c>
      <c r="AD79" s="68">
        <f t="shared" si="95"/>
        <v>1</v>
      </c>
      <c r="AE79" s="68">
        <f t="shared" si="96"/>
        <v>0</v>
      </c>
      <c r="AF79" s="68">
        <f t="shared" si="97"/>
        <v>0</v>
      </c>
      <c r="AG79" s="68">
        <f t="shared" si="98"/>
        <v>3</v>
      </c>
      <c r="AH79" s="68">
        <f t="shared" si="99"/>
        <v>1</v>
      </c>
      <c r="AI79" s="69">
        <f t="shared" si="100"/>
        <v>0</v>
      </c>
      <c r="AJ79" s="69">
        <f t="shared" si="101"/>
        <v>0</v>
      </c>
      <c r="AK79" s="69">
        <f t="shared" si="102"/>
        <v>1</v>
      </c>
      <c r="AL79" s="69">
        <f t="shared" si="103"/>
        <v>1</v>
      </c>
      <c r="AM79" s="69">
        <f t="shared" si="104"/>
        <v>3</v>
      </c>
      <c r="AN79" s="70" t="str">
        <f t="shared" si="105"/>
        <v xml:space="preserve"> BUZIN-ECSB </v>
      </c>
      <c r="AP79" s="67" t="str">
        <f t="shared" si="106"/>
        <v xml:space="preserve"> JOÃO JANUARIO-ITU </v>
      </c>
      <c r="AQ79" s="68">
        <f t="shared" si="107"/>
        <v>1</v>
      </c>
      <c r="AR79" s="68">
        <f t="shared" si="108"/>
        <v>0</v>
      </c>
      <c r="AS79" s="68">
        <f t="shared" si="109"/>
        <v>0</v>
      </c>
      <c r="AT79" s="68">
        <f t="shared" si="110"/>
        <v>3</v>
      </c>
      <c r="AU79" s="68">
        <f t="shared" si="111"/>
        <v>0</v>
      </c>
      <c r="AV79" s="69">
        <f t="shared" si="112"/>
        <v>0</v>
      </c>
      <c r="AW79" s="69">
        <f t="shared" si="113"/>
        <v>0</v>
      </c>
      <c r="AX79" s="69">
        <f t="shared" si="114"/>
        <v>1</v>
      </c>
      <c r="AY79" s="69">
        <f t="shared" si="115"/>
        <v>0</v>
      </c>
      <c r="AZ79" s="69">
        <f t="shared" si="116"/>
        <v>3</v>
      </c>
      <c r="BA79" s="70" t="str">
        <f t="shared" si="117"/>
        <v xml:space="preserve"> GIOVANNI SAJO-ECSB </v>
      </c>
      <c r="CB79" s="55"/>
    </row>
    <row r="80" spans="2:80" ht="30" customHeight="1">
      <c r="B80" s="71">
        <v>3</v>
      </c>
      <c r="C80" s="66"/>
      <c r="D80" s="115" t="str">
        <f t="shared" si="92"/>
        <v xml:space="preserve"> TCHAKA-ITU </v>
      </c>
      <c r="E80" s="115"/>
      <c r="F80" s="115"/>
      <c r="G80" s="115"/>
      <c r="H80" s="54">
        <v>6</v>
      </c>
      <c r="I80" s="54">
        <v>2</v>
      </c>
      <c r="J80" s="116" t="str">
        <f>W61</f>
        <v xml:space="preserve"> JULIO ERCOLIN-ECSB </v>
      </c>
      <c r="K80" s="116"/>
      <c r="L80" s="116"/>
      <c r="M80" s="116"/>
      <c r="N80" s="55"/>
      <c r="O80" s="71">
        <v>1</v>
      </c>
      <c r="P80" s="66"/>
      <c r="Q80" s="115" t="str">
        <f t="shared" si="93"/>
        <v xml:space="preserve"> TCHAKA-ITU </v>
      </c>
      <c r="R80" s="115"/>
      <c r="S80" s="115"/>
      <c r="T80" s="115"/>
      <c r="U80" s="54">
        <v>6</v>
      </c>
      <c r="V80" s="54">
        <v>2</v>
      </c>
      <c r="W80" s="116" t="str">
        <f>J79</f>
        <v xml:space="preserve"> BUZIN-ECSB </v>
      </c>
      <c r="X80" s="116"/>
      <c r="Y80" s="116"/>
      <c r="Z80" s="116"/>
      <c r="AC80" s="67" t="str">
        <f t="shared" si="94"/>
        <v xml:space="preserve"> TCHAKA-ITU </v>
      </c>
      <c r="AD80" s="68">
        <f t="shared" si="95"/>
        <v>1</v>
      </c>
      <c r="AE80" s="68">
        <f t="shared" si="96"/>
        <v>0</v>
      </c>
      <c r="AF80" s="68">
        <f t="shared" si="97"/>
        <v>0</v>
      </c>
      <c r="AG80" s="68">
        <f t="shared" si="98"/>
        <v>6</v>
      </c>
      <c r="AH80" s="68">
        <f t="shared" si="99"/>
        <v>2</v>
      </c>
      <c r="AI80" s="69">
        <f t="shared" si="100"/>
        <v>0</v>
      </c>
      <c r="AJ80" s="69">
        <f t="shared" si="101"/>
        <v>0</v>
      </c>
      <c r="AK80" s="69">
        <f t="shared" si="102"/>
        <v>1</v>
      </c>
      <c r="AL80" s="69">
        <f t="shared" si="103"/>
        <v>2</v>
      </c>
      <c r="AM80" s="69">
        <f t="shared" si="104"/>
        <v>6</v>
      </c>
      <c r="AN80" s="70" t="str">
        <f t="shared" si="105"/>
        <v xml:space="preserve"> JULIO ERCOLIN-ECSB </v>
      </c>
      <c r="AP80" s="67" t="str">
        <f t="shared" si="106"/>
        <v xml:space="preserve"> TCHAKA-ITU </v>
      </c>
      <c r="AQ80" s="68">
        <f t="shared" si="107"/>
        <v>1</v>
      </c>
      <c r="AR80" s="68">
        <f t="shared" si="108"/>
        <v>0</v>
      </c>
      <c r="AS80" s="68">
        <f t="shared" si="109"/>
        <v>0</v>
      </c>
      <c r="AT80" s="68">
        <f t="shared" si="110"/>
        <v>6</v>
      </c>
      <c r="AU80" s="68">
        <f t="shared" si="111"/>
        <v>2</v>
      </c>
      <c r="AV80" s="69">
        <f t="shared" si="112"/>
        <v>0</v>
      </c>
      <c r="AW80" s="69">
        <f t="shared" si="113"/>
        <v>0</v>
      </c>
      <c r="AX80" s="69">
        <f t="shared" si="114"/>
        <v>1</v>
      </c>
      <c r="AY80" s="69">
        <f t="shared" si="115"/>
        <v>2</v>
      </c>
      <c r="AZ80" s="69">
        <f t="shared" si="116"/>
        <v>6</v>
      </c>
      <c r="BA80" s="70" t="str">
        <f t="shared" si="117"/>
        <v xml:space="preserve"> BUZIN-ECSB </v>
      </c>
      <c r="CB80" s="55"/>
    </row>
    <row r="81" spans="2:80" ht="30" customHeight="1">
      <c r="B81" s="55"/>
      <c r="C81" s="55"/>
      <c r="D81" s="72"/>
      <c r="E81" s="72"/>
      <c r="F81" s="72"/>
      <c r="G81" s="72"/>
      <c r="H81" s="55"/>
      <c r="I81" s="55"/>
      <c r="J81" s="55"/>
      <c r="K81" s="55"/>
      <c r="L81" s="55"/>
      <c r="M81" s="60"/>
      <c r="N81" s="55"/>
      <c r="O81" s="55"/>
      <c r="P81" s="55"/>
      <c r="Q81" s="72"/>
      <c r="R81" s="72"/>
      <c r="S81" s="72"/>
      <c r="T81" s="72"/>
      <c r="U81" s="55"/>
      <c r="V81" s="55"/>
      <c r="W81" s="55"/>
      <c r="X81" s="55"/>
      <c r="Y81" s="55"/>
      <c r="Z81" s="60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CB81" s="73"/>
    </row>
    <row r="82" spans="2:80" ht="30" customHeight="1">
      <c r="B82" s="23" t="s">
        <v>42</v>
      </c>
      <c r="C82" s="54">
        <f>C72+2</f>
        <v>9</v>
      </c>
      <c r="D82" s="55"/>
      <c r="E82" s="55"/>
      <c r="F82" s="55"/>
      <c r="G82" s="55"/>
      <c r="H82" s="55"/>
      <c r="I82" s="56"/>
      <c r="J82" s="56"/>
      <c r="K82" s="55"/>
      <c r="L82" s="55"/>
      <c r="M82" s="55"/>
      <c r="N82" s="55"/>
      <c r="O82" s="23" t="s">
        <v>42</v>
      </c>
      <c r="P82" s="54">
        <f>C82+1</f>
        <v>10</v>
      </c>
      <c r="Q82" s="55"/>
      <c r="R82" s="55"/>
      <c r="S82" s="55"/>
      <c r="T82" s="55"/>
      <c r="U82" s="55"/>
      <c r="V82" s="56"/>
      <c r="W82" s="56"/>
      <c r="X82" s="55"/>
      <c r="Y82" s="55"/>
      <c r="Z82" s="55"/>
      <c r="AC82" s="58" t="str">
        <f>B82</f>
        <v>Rd.</v>
      </c>
      <c r="AD82" s="59">
        <f>C82</f>
        <v>9</v>
      </c>
      <c r="AE82" s="55"/>
      <c r="AF82" s="55"/>
      <c r="AG82" s="55"/>
      <c r="AH82" s="55"/>
      <c r="AI82" s="55"/>
      <c r="AJ82" s="55"/>
      <c r="AK82" s="55"/>
      <c r="AL82" s="15"/>
      <c r="AP82" s="58" t="str">
        <f>O82</f>
        <v>Rd.</v>
      </c>
      <c r="AQ82" s="59">
        <f>P82</f>
        <v>10</v>
      </c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CB82" s="55"/>
    </row>
    <row r="83" spans="2:80" ht="30" customHeight="1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60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60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CB83" s="55"/>
    </row>
    <row r="84" spans="2:80" ht="30" customHeight="1">
      <c r="B84" s="23" t="s">
        <v>44</v>
      </c>
      <c r="C84" s="61"/>
      <c r="D84" s="13" t="s">
        <v>45</v>
      </c>
      <c r="E84" s="13"/>
      <c r="F84" s="13"/>
      <c r="G84" s="13"/>
      <c r="H84" s="13"/>
      <c r="I84" s="13"/>
      <c r="J84" s="13"/>
      <c r="K84" s="13"/>
      <c r="L84" s="13"/>
      <c r="M84" s="13"/>
      <c r="N84" s="55"/>
      <c r="O84" s="23" t="s">
        <v>44</v>
      </c>
      <c r="P84" s="61"/>
      <c r="Q84" s="13" t="s">
        <v>45</v>
      </c>
      <c r="R84" s="13"/>
      <c r="S84" s="13"/>
      <c r="T84" s="13"/>
      <c r="U84" s="13"/>
      <c r="V84" s="13"/>
      <c r="W84" s="13"/>
      <c r="X84" s="13"/>
      <c r="Y84" s="13"/>
      <c r="Z84" s="13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CB84" s="55"/>
    </row>
    <row r="85" spans="2:80" ht="30" customHeight="1">
      <c r="B85" s="54">
        <v>5</v>
      </c>
      <c r="C85" s="66"/>
      <c r="D85" s="115" t="str">
        <f t="shared" ref="D85:D90" si="118">Q75</f>
        <v xml:space="preserve"> LUI-ITU </v>
      </c>
      <c r="E85" s="115"/>
      <c r="F85" s="115"/>
      <c r="G85" s="115"/>
      <c r="H85" s="54">
        <v>4</v>
      </c>
      <c r="I85" s="54">
        <v>2</v>
      </c>
      <c r="J85" s="116" t="str">
        <f>W80</f>
        <v xml:space="preserve"> BUZIN-ECSB </v>
      </c>
      <c r="K85" s="116"/>
      <c r="L85" s="116"/>
      <c r="M85" s="116"/>
      <c r="N85" s="55"/>
      <c r="O85" s="54">
        <v>3</v>
      </c>
      <c r="P85" s="66"/>
      <c r="Q85" s="115" t="str">
        <f t="shared" ref="Q85:Q90" si="119">D85</f>
        <v xml:space="preserve"> LUI-ITU </v>
      </c>
      <c r="R85" s="115"/>
      <c r="S85" s="115"/>
      <c r="T85" s="115"/>
      <c r="U85" s="54">
        <v>6</v>
      </c>
      <c r="V85" s="54">
        <v>1</v>
      </c>
      <c r="W85" s="116" t="str">
        <f>J90</f>
        <v xml:space="preserve"> GIOVANNI SAJO-ECSB </v>
      </c>
      <c r="X85" s="116"/>
      <c r="Y85" s="116"/>
      <c r="Z85" s="116"/>
      <c r="AC85" s="67" t="str">
        <f t="shared" ref="AC85:AC90" si="120">D85</f>
        <v xml:space="preserve"> LUI-ITU </v>
      </c>
      <c r="AD85" s="68">
        <f t="shared" ref="AD85:AD90" si="121">IF(OR(H85="",I85=""),"",IF(H85&gt;I85,1,0))</f>
        <v>1</v>
      </c>
      <c r="AE85" s="68">
        <f t="shared" ref="AE85:AE90" si="122">IF(OR(H85="",I85=""),"",IF(H85=I85,1,0))</f>
        <v>0</v>
      </c>
      <c r="AF85" s="68">
        <f t="shared" ref="AF85:AF90" si="123">IF(OR(H85="",I85=""),"",IF(H85&lt;I85,1,0))</f>
        <v>0</v>
      </c>
      <c r="AG85" s="68">
        <f t="shared" ref="AG85:AG90" si="124">IF(OR(H85="",I85=""),"",H85)</f>
        <v>4</v>
      </c>
      <c r="AH85" s="68">
        <f t="shared" ref="AH85:AH90" si="125">IF(OR(H85="",I85=""),"",I85)</f>
        <v>2</v>
      </c>
      <c r="AI85" s="69">
        <f t="shared" ref="AI85:AI90" si="126">IF(OR(H85="",I85=""),"",IF(H85&lt;I85,1,0))</f>
        <v>0</v>
      </c>
      <c r="AJ85" s="69">
        <f t="shared" ref="AJ85:AJ90" si="127">IF(OR(H85="",I85=""),"",IF(H85=I85,1,0))</f>
        <v>0</v>
      </c>
      <c r="AK85" s="69">
        <f t="shared" ref="AK85:AK90" si="128">IF(OR(H85="",I85=""),"",IF(H85&gt;I85,1,0))</f>
        <v>1</v>
      </c>
      <c r="AL85" s="69">
        <f t="shared" ref="AL85:AL90" si="129">IF(OR(H85="",I85=""),"",I85)</f>
        <v>2</v>
      </c>
      <c r="AM85" s="69">
        <f t="shared" ref="AM85:AM90" si="130">IF(OR(H85="",I85=""),"",H85)</f>
        <v>4</v>
      </c>
      <c r="AN85" s="70" t="str">
        <f t="shared" ref="AN85:AN90" si="131">J85</f>
        <v xml:space="preserve"> BUZIN-ECSB </v>
      </c>
      <c r="AP85" s="67" t="str">
        <f t="shared" ref="AP85:AP90" si="132">Q85</f>
        <v xml:space="preserve"> LUI-ITU </v>
      </c>
      <c r="AQ85" s="68">
        <f t="shared" ref="AQ85:AQ90" si="133">IF(OR(U85="",V85=""),"",IF(U85&gt;V85,1,0))</f>
        <v>1</v>
      </c>
      <c r="AR85" s="68">
        <f t="shared" ref="AR85:AR90" si="134">IF(OR(U85="",V85=""),"",IF(U85=V85,1,0))</f>
        <v>0</v>
      </c>
      <c r="AS85" s="68">
        <f t="shared" ref="AS85:AS90" si="135">IF(OR(U85="",V85=""),"",IF(U85&lt;V85,1,0))</f>
        <v>0</v>
      </c>
      <c r="AT85" s="68">
        <f t="shared" ref="AT85:AT90" si="136">IF(OR(U85="",V85=""),"",U85)</f>
        <v>6</v>
      </c>
      <c r="AU85" s="68">
        <f t="shared" ref="AU85:AU90" si="137">IF(OR(U85="",V85=""),"",V85)</f>
        <v>1</v>
      </c>
      <c r="AV85" s="69">
        <f t="shared" ref="AV85:AV90" si="138">IF(OR(U85="",V85=""),"",IF(U85&lt;V85,1,0))</f>
        <v>0</v>
      </c>
      <c r="AW85" s="69">
        <f t="shared" ref="AW85:AW90" si="139">IF(OR(U85="",V85=""),"",IF(U85=V85,1,0))</f>
        <v>0</v>
      </c>
      <c r="AX85" s="69">
        <f t="shared" ref="AX85:AX90" si="140">IF(OR(U85="",V85=""),"",IF(U85&gt;V85,1,0))</f>
        <v>1</v>
      </c>
      <c r="AY85" s="69">
        <f t="shared" ref="AY85:AY90" si="141">IF(OR(U85="",V85=""),"",V85)</f>
        <v>1</v>
      </c>
      <c r="AZ85" s="69">
        <f t="shared" ref="AZ85:AZ90" si="142">IF(OR(U85="",V85=""),"",U85)</f>
        <v>6</v>
      </c>
      <c r="BA85" s="70" t="str">
        <f t="shared" ref="BA85:BA90" si="143">W85</f>
        <v xml:space="preserve"> GIOVANNI SAJO-ECSB </v>
      </c>
      <c r="CB85" s="55"/>
    </row>
    <row r="86" spans="2:80" ht="30" customHeight="1">
      <c r="B86" s="71">
        <v>6</v>
      </c>
      <c r="C86" s="66"/>
      <c r="D86" s="115" t="str">
        <f t="shared" si="118"/>
        <v xml:space="preserve"> MARCELO CARLOS-ITU </v>
      </c>
      <c r="E86" s="115"/>
      <c r="F86" s="115"/>
      <c r="G86" s="115"/>
      <c r="H86" s="54">
        <v>5</v>
      </c>
      <c r="I86" s="54">
        <v>0</v>
      </c>
      <c r="J86" s="116" t="str">
        <f>W75</f>
        <v xml:space="preserve"> JULIO ERCOLIN-ECSB </v>
      </c>
      <c r="K86" s="116"/>
      <c r="L86" s="116"/>
      <c r="M86" s="116"/>
      <c r="N86" s="55"/>
      <c r="O86" s="71">
        <v>4</v>
      </c>
      <c r="P86" s="66"/>
      <c r="Q86" s="115" t="str">
        <f t="shared" si="119"/>
        <v xml:space="preserve"> MARCELO CARLOS-ITU </v>
      </c>
      <c r="R86" s="115"/>
      <c r="S86" s="115"/>
      <c r="T86" s="115"/>
      <c r="U86" s="54">
        <v>4</v>
      </c>
      <c r="V86" s="54">
        <v>0</v>
      </c>
      <c r="W86" s="116" t="str">
        <f>J85</f>
        <v xml:space="preserve"> BUZIN-ECSB </v>
      </c>
      <c r="X86" s="116"/>
      <c r="Y86" s="116"/>
      <c r="Z86" s="116"/>
      <c r="AC86" s="67" t="str">
        <f t="shared" si="120"/>
        <v xml:space="preserve"> MARCELO CARLOS-ITU </v>
      </c>
      <c r="AD86" s="68">
        <f t="shared" si="121"/>
        <v>1</v>
      </c>
      <c r="AE86" s="68">
        <f t="shared" si="122"/>
        <v>0</v>
      </c>
      <c r="AF86" s="68">
        <f t="shared" si="123"/>
        <v>0</v>
      </c>
      <c r="AG86" s="68">
        <f t="shared" si="124"/>
        <v>5</v>
      </c>
      <c r="AH86" s="68">
        <f t="shared" si="125"/>
        <v>0</v>
      </c>
      <c r="AI86" s="69">
        <f t="shared" si="126"/>
        <v>0</v>
      </c>
      <c r="AJ86" s="69">
        <f t="shared" si="127"/>
        <v>0</v>
      </c>
      <c r="AK86" s="69">
        <f t="shared" si="128"/>
        <v>1</v>
      </c>
      <c r="AL86" s="69">
        <f t="shared" si="129"/>
        <v>0</v>
      </c>
      <c r="AM86" s="69">
        <f t="shared" si="130"/>
        <v>5</v>
      </c>
      <c r="AN86" s="70" t="str">
        <f t="shared" si="131"/>
        <v xml:space="preserve"> JULIO ERCOLIN-ECSB </v>
      </c>
      <c r="AP86" s="67" t="str">
        <f t="shared" si="132"/>
        <v xml:space="preserve"> MARCELO CARLOS-ITU </v>
      </c>
      <c r="AQ86" s="68">
        <f t="shared" si="133"/>
        <v>1</v>
      </c>
      <c r="AR86" s="68">
        <f t="shared" si="134"/>
        <v>0</v>
      </c>
      <c r="AS86" s="68">
        <f t="shared" si="135"/>
        <v>0</v>
      </c>
      <c r="AT86" s="68">
        <f t="shared" si="136"/>
        <v>4</v>
      </c>
      <c r="AU86" s="68">
        <f t="shared" si="137"/>
        <v>0</v>
      </c>
      <c r="AV86" s="69">
        <f t="shared" si="138"/>
        <v>0</v>
      </c>
      <c r="AW86" s="69">
        <f t="shared" si="139"/>
        <v>0</v>
      </c>
      <c r="AX86" s="69">
        <f t="shared" si="140"/>
        <v>1</v>
      </c>
      <c r="AY86" s="69">
        <f t="shared" si="141"/>
        <v>0</v>
      </c>
      <c r="AZ86" s="69">
        <f t="shared" si="142"/>
        <v>4</v>
      </c>
      <c r="BA86" s="70" t="str">
        <f t="shared" si="143"/>
        <v xml:space="preserve"> BUZIN-ECSB </v>
      </c>
      <c r="CB86" s="55"/>
    </row>
    <row r="87" spans="2:80" ht="30" customHeight="1">
      <c r="B87" s="71">
        <v>1</v>
      </c>
      <c r="C87" s="66"/>
      <c r="D87" s="115" t="str">
        <f t="shared" si="118"/>
        <v xml:space="preserve"> VIRCILIO CROSARA-ITU </v>
      </c>
      <c r="E87" s="115"/>
      <c r="F87" s="115"/>
      <c r="G87" s="115"/>
      <c r="H87" s="54">
        <v>5</v>
      </c>
      <c r="I87" s="54">
        <v>1</v>
      </c>
      <c r="J87" s="116" t="str">
        <f>W76</f>
        <v xml:space="preserve"> LEO DEMELITE-ECSB </v>
      </c>
      <c r="K87" s="116"/>
      <c r="L87" s="116"/>
      <c r="M87" s="116"/>
      <c r="N87" s="55"/>
      <c r="O87" s="71">
        <v>5</v>
      </c>
      <c r="P87" s="66"/>
      <c r="Q87" s="115" t="str">
        <f t="shared" si="119"/>
        <v xml:space="preserve"> VIRCILIO CROSARA-ITU </v>
      </c>
      <c r="R87" s="115"/>
      <c r="S87" s="115"/>
      <c r="T87" s="115"/>
      <c r="U87" s="54">
        <v>8</v>
      </c>
      <c r="V87" s="54">
        <v>3</v>
      </c>
      <c r="W87" s="116" t="str">
        <f>J86</f>
        <v xml:space="preserve"> JULIO ERCOLIN-ECSB </v>
      </c>
      <c r="X87" s="116"/>
      <c r="Y87" s="116"/>
      <c r="Z87" s="116"/>
      <c r="AC87" s="67" t="str">
        <f t="shared" si="120"/>
        <v xml:space="preserve"> VIRCILIO CROSARA-ITU </v>
      </c>
      <c r="AD87" s="68">
        <f t="shared" si="121"/>
        <v>1</v>
      </c>
      <c r="AE87" s="68">
        <f t="shared" si="122"/>
        <v>0</v>
      </c>
      <c r="AF87" s="68">
        <f t="shared" si="123"/>
        <v>0</v>
      </c>
      <c r="AG87" s="68">
        <f t="shared" si="124"/>
        <v>5</v>
      </c>
      <c r="AH87" s="68">
        <f t="shared" si="125"/>
        <v>1</v>
      </c>
      <c r="AI87" s="69">
        <f t="shared" si="126"/>
        <v>0</v>
      </c>
      <c r="AJ87" s="69">
        <f t="shared" si="127"/>
        <v>0</v>
      </c>
      <c r="AK87" s="69">
        <f t="shared" si="128"/>
        <v>1</v>
      </c>
      <c r="AL87" s="69">
        <f t="shared" si="129"/>
        <v>1</v>
      </c>
      <c r="AM87" s="69">
        <f t="shared" si="130"/>
        <v>5</v>
      </c>
      <c r="AN87" s="70" t="str">
        <f t="shared" si="131"/>
        <v xml:space="preserve"> LEO DEMELITE-ECSB </v>
      </c>
      <c r="AP87" s="67" t="str">
        <f t="shared" si="132"/>
        <v xml:space="preserve"> VIRCILIO CROSARA-ITU </v>
      </c>
      <c r="AQ87" s="68">
        <f t="shared" si="133"/>
        <v>1</v>
      </c>
      <c r="AR87" s="68">
        <f t="shared" si="134"/>
        <v>0</v>
      </c>
      <c r="AS87" s="68">
        <f t="shared" si="135"/>
        <v>0</v>
      </c>
      <c r="AT87" s="68">
        <f t="shared" si="136"/>
        <v>8</v>
      </c>
      <c r="AU87" s="68">
        <f t="shared" si="137"/>
        <v>3</v>
      </c>
      <c r="AV87" s="69">
        <f t="shared" si="138"/>
        <v>0</v>
      </c>
      <c r="AW87" s="69">
        <f t="shared" si="139"/>
        <v>0</v>
      </c>
      <c r="AX87" s="69">
        <f t="shared" si="140"/>
        <v>1</v>
      </c>
      <c r="AY87" s="69">
        <f t="shared" si="141"/>
        <v>3</v>
      </c>
      <c r="AZ87" s="69">
        <f t="shared" si="142"/>
        <v>8</v>
      </c>
      <c r="BA87" s="70" t="str">
        <f t="shared" si="143"/>
        <v xml:space="preserve"> JULIO ERCOLIN-ECSB </v>
      </c>
      <c r="CB87" s="55"/>
    </row>
    <row r="88" spans="2:80" ht="30" customHeight="1">
      <c r="B88" s="71">
        <v>2</v>
      </c>
      <c r="C88" s="66"/>
      <c r="D88" s="115" t="str">
        <f t="shared" si="118"/>
        <v xml:space="preserve"> BUENO-ITU </v>
      </c>
      <c r="E88" s="115"/>
      <c r="F88" s="115"/>
      <c r="G88" s="115"/>
      <c r="H88" s="54">
        <v>4</v>
      </c>
      <c r="I88" s="54">
        <v>3</v>
      </c>
      <c r="J88" s="116" t="str">
        <f>W77</f>
        <v xml:space="preserve"> PIETRO ERCOLIN-ECSB </v>
      </c>
      <c r="K88" s="116"/>
      <c r="L88" s="116"/>
      <c r="M88" s="116"/>
      <c r="N88" s="55"/>
      <c r="O88" s="71">
        <v>6</v>
      </c>
      <c r="P88" s="66"/>
      <c r="Q88" s="115" t="str">
        <f t="shared" si="119"/>
        <v xml:space="preserve"> BUENO-ITU </v>
      </c>
      <c r="R88" s="115"/>
      <c r="S88" s="115"/>
      <c r="T88" s="115"/>
      <c r="U88" s="54">
        <v>2</v>
      </c>
      <c r="V88" s="54">
        <v>3</v>
      </c>
      <c r="W88" s="116" t="str">
        <f>J87</f>
        <v xml:space="preserve"> LEO DEMELITE-ECSB </v>
      </c>
      <c r="X88" s="116"/>
      <c r="Y88" s="116"/>
      <c r="Z88" s="116"/>
      <c r="AC88" s="67" t="str">
        <f t="shared" si="120"/>
        <v xml:space="preserve"> BUENO-ITU </v>
      </c>
      <c r="AD88" s="68">
        <f t="shared" si="121"/>
        <v>1</v>
      </c>
      <c r="AE88" s="68">
        <f t="shared" si="122"/>
        <v>0</v>
      </c>
      <c r="AF88" s="68">
        <f t="shared" si="123"/>
        <v>0</v>
      </c>
      <c r="AG88" s="68">
        <f t="shared" si="124"/>
        <v>4</v>
      </c>
      <c r="AH88" s="68">
        <f t="shared" si="125"/>
        <v>3</v>
      </c>
      <c r="AI88" s="69">
        <f t="shared" si="126"/>
        <v>0</v>
      </c>
      <c r="AJ88" s="69">
        <f t="shared" si="127"/>
        <v>0</v>
      </c>
      <c r="AK88" s="69">
        <f t="shared" si="128"/>
        <v>1</v>
      </c>
      <c r="AL88" s="69">
        <f t="shared" si="129"/>
        <v>3</v>
      </c>
      <c r="AM88" s="69">
        <f t="shared" si="130"/>
        <v>4</v>
      </c>
      <c r="AN88" s="70" t="str">
        <f t="shared" si="131"/>
        <v xml:space="preserve"> PIETRO ERCOLIN-ECSB </v>
      </c>
      <c r="AP88" s="67" t="str">
        <f t="shared" si="132"/>
        <v xml:space="preserve"> BUENO-ITU </v>
      </c>
      <c r="AQ88" s="68">
        <f t="shared" si="133"/>
        <v>0</v>
      </c>
      <c r="AR88" s="68">
        <f t="shared" si="134"/>
        <v>0</v>
      </c>
      <c r="AS88" s="68">
        <f t="shared" si="135"/>
        <v>1</v>
      </c>
      <c r="AT88" s="68">
        <f t="shared" si="136"/>
        <v>2</v>
      </c>
      <c r="AU88" s="68">
        <f t="shared" si="137"/>
        <v>3</v>
      </c>
      <c r="AV88" s="69">
        <f t="shared" si="138"/>
        <v>1</v>
      </c>
      <c r="AW88" s="69">
        <f t="shared" si="139"/>
        <v>0</v>
      </c>
      <c r="AX88" s="69">
        <f t="shared" si="140"/>
        <v>0</v>
      </c>
      <c r="AY88" s="69">
        <f t="shared" si="141"/>
        <v>3</v>
      </c>
      <c r="AZ88" s="69">
        <f t="shared" si="142"/>
        <v>2</v>
      </c>
      <c r="BA88" s="70" t="str">
        <f t="shared" si="143"/>
        <v xml:space="preserve"> LEO DEMELITE-ECSB </v>
      </c>
      <c r="CB88" s="55"/>
    </row>
    <row r="89" spans="2:80" ht="30" customHeight="1">
      <c r="B89" s="71">
        <v>3</v>
      </c>
      <c r="C89" s="66"/>
      <c r="D89" s="115" t="str">
        <f t="shared" si="118"/>
        <v xml:space="preserve"> JOÃO JANUARIO-ITU </v>
      </c>
      <c r="E89" s="115"/>
      <c r="F89" s="115"/>
      <c r="G89" s="115"/>
      <c r="H89" s="54">
        <v>4</v>
      </c>
      <c r="I89" s="54">
        <v>2</v>
      </c>
      <c r="J89" s="116" t="str">
        <f>W78</f>
        <v xml:space="preserve"> ADILSON HOLANDA-CFC </v>
      </c>
      <c r="K89" s="116"/>
      <c r="L89" s="116"/>
      <c r="M89" s="116"/>
      <c r="N89" s="55"/>
      <c r="O89" s="71">
        <v>1</v>
      </c>
      <c r="P89" s="66"/>
      <c r="Q89" s="115" t="str">
        <f t="shared" si="119"/>
        <v xml:space="preserve"> JOÃO JANUARIO-ITU </v>
      </c>
      <c r="R89" s="115"/>
      <c r="S89" s="115"/>
      <c r="T89" s="115"/>
      <c r="U89" s="54">
        <v>5</v>
      </c>
      <c r="V89" s="54">
        <v>2</v>
      </c>
      <c r="W89" s="116" t="str">
        <f>J88</f>
        <v xml:space="preserve"> PIETRO ERCOLIN-ECSB </v>
      </c>
      <c r="X89" s="116"/>
      <c r="Y89" s="116"/>
      <c r="Z89" s="116"/>
      <c r="AC89" s="67" t="str">
        <f t="shared" si="120"/>
        <v xml:space="preserve"> JOÃO JANUARIO-ITU </v>
      </c>
      <c r="AD89" s="68">
        <f t="shared" si="121"/>
        <v>1</v>
      </c>
      <c r="AE89" s="68">
        <f t="shared" si="122"/>
        <v>0</v>
      </c>
      <c r="AF89" s="68">
        <f t="shared" si="123"/>
        <v>0</v>
      </c>
      <c r="AG89" s="68">
        <f t="shared" si="124"/>
        <v>4</v>
      </c>
      <c r="AH89" s="68">
        <f t="shared" si="125"/>
        <v>2</v>
      </c>
      <c r="AI89" s="69">
        <f t="shared" si="126"/>
        <v>0</v>
      </c>
      <c r="AJ89" s="69">
        <f t="shared" si="127"/>
        <v>0</v>
      </c>
      <c r="AK89" s="69">
        <f t="shared" si="128"/>
        <v>1</v>
      </c>
      <c r="AL89" s="69">
        <f t="shared" si="129"/>
        <v>2</v>
      </c>
      <c r="AM89" s="69">
        <f t="shared" si="130"/>
        <v>4</v>
      </c>
      <c r="AN89" s="70" t="str">
        <f t="shared" si="131"/>
        <v xml:space="preserve"> ADILSON HOLANDA-CFC </v>
      </c>
      <c r="AP89" s="67" t="str">
        <f t="shared" si="132"/>
        <v xml:space="preserve"> JOÃO JANUARIO-ITU </v>
      </c>
      <c r="AQ89" s="68">
        <f t="shared" si="133"/>
        <v>1</v>
      </c>
      <c r="AR89" s="68">
        <f t="shared" si="134"/>
        <v>0</v>
      </c>
      <c r="AS89" s="68">
        <f t="shared" si="135"/>
        <v>0</v>
      </c>
      <c r="AT89" s="68">
        <f t="shared" si="136"/>
        <v>5</v>
      </c>
      <c r="AU89" s="68">
        <f t="shared" si="137"/>
        <v>2</v>
      </c>
      <c r="AV89" s="69">
        <f t="shared" si="138"/>
        <v>0</v>
      </c>
      <c r="AW89" s="69">
        <f t="shared" si="139"/>
        <v>0</v>
      </c>
      <c r="AX89" s="69">
        <f t="shared" si="140"/>
        <v>1</v>
      </c>
      <c r="AY89" s="69">
        <f t="shared" si="141"/>
        <v>2</v>
      </c>
      <c r="AZ89" s="69">
        <f t="shared" si="142"/>
        <v>5</v>
      </c>
      <c r="BA89" s="70" t="str">
        <f t="shared" si="143"/>
        <v xml:space="preserve"> PIETRO ERCOLIN-ECSB </v>
      </c>
      <c r="CB89" s="55"/>
    </row>
    <row r="90" spans="2:80" ht="30" customHeight="1">
      <c r="B90" s="71">
        <v>4</v>
      </c>
      <c r="C90" s="66"/>
      <c r="D90" s="115" t="str">
        <f t="shared" si="118"/>
        <v xml:space="preserve"> TCHAKA-ITU </v>
      </c>
      <c r="E90" s="115"/>
      <c r="F90" s="115"/>
      <c r="G90" s="115"/>
      <c r="H90" s="54">
        <v>6</v>
      </c>
      <c r="I90" s="54">
        <v>3</v>
      </c>
      <c r="J90" s="116" t="str">
        <f>W79</f>
        <v xml:space="preserve"> GIOVANNI SAJO-ECSB </v>
      </c>
      <c r="K90" s="116"/>
      <c r="L90" s="116"/>
      <c r="M90" s="116"/>
      <c r="N90" s="55"/>
      <c r="O90" s="71">
        <v>2</v>
      </c>
      <c r="P90" s="66"/>
      <c r="Q90" s="115" t="str">
        <f t="shared" si="119"/>
        <v xml:space="preserve"> TCHAKA-ITU </v>
      </c>
      <c r="R90" s="115"/>
      <c r="S90" s="115"/>
      <c r="T90" s="115"/>
      <c r="U90" s="54">
        <v>5</v>
      </c>
      <c r="V90" s="54">
        <v>1</v>
      </c>
      <c r="W90" s="116" t="str">
        <f>J89</f>
        <v xml:space="preserve"> ADILSON HOLANDA-CFC </v>
      </c>
      <c r="X90" s="116"/>
      <c r="Y90" s="116"/>
      <c r="Z90" s="116"/>
      <c r="AC90" s="67" t="str">
        <f t="shared" si="120"/>
        <v xml:space="preserve"> TCHAKA-ITU </v>
      </c>
      <c r="AD90" s="68">
        <f t="shared" si="121"/>
        <v>1</v>
      </c>
      <c r="AE90" s="68">
        <f t="shared" si="122"/>
        <v>0</v>
      </c>
      <c r="AF90" s="68">
        <f t="shared" si="123"/>
        <v>0</v>
      </c>
      <c r="AG90" s="68">
        <f t="shared" si="124"/>
        <v>6</v>
      </c>
      <c r="AH90" s="68">
        <f t="shared" si="125"/>
        <v>3</v>
      </c>
      <c r="AI90" s="69">
        <f t="shared" si="126"/>
        <v>0</v>
      </c>
      <c r="AJ90" s="69">
        <f t="shared" si="127"/>
        <v>0</v>
      </c>
      <c r="AK90" s="69">
        <f t="shared" si="128"/>
        <v>1</v>
      </c>
      <c r="AL90" s="69">
        <f t="shared" si="129"/>
        <v>3</v>
      </c>
      <c r="AM90" s="69">
        <f t="shared" si="130"/>
        <v>6</v>
      </c>
      <c r="AN90" s="70" t="str">
        <f t="shared" si="131"/>
        <v xml:space="preserve"> GIOVANNI SAJO-ECSB </v>
      </c>
      <c r="AP90" s="67" t="str">
        <f t="shared" si="132"/>
        <v xml:space="preserve"> TCHAKA-ITU </v>
      </c>
      <c r="AQ90" s="68">
        <f t="shared" si="133"/>
        <v>1</v>
      </c>
      <c r="AR90" s="68">
        <f t="shared" si="134"/>
        <v>0</v>
      </c>
      <c r="AS90" s="68">
        <f t="shared" si="135"/>
        <v>0</v>
      </c>
      <c r="AT90" s="68">
        <f t="shared" si="136"/>
        <v>5</v>
      </c>
      <c r="AU90" s="68">
        <f t="shared" si="137"/>
        <v>1</v>
      </c>
      <c r="AV90" s="69">
        <f t="shared" si="138"/>
        <v>0</v>
      </c>
      <c r="AW90" s="69">
        <f t="shared" si="139"/>
        <v>0</v>
      </c>
      <c r="AX90" s="69">
        <f t="shared" si="140"/>
        <v>1</v>
      </c>
      <c r="AY90" s="69">
        <f t="shared" si="141"/>
        <v>1</v>
      </c>
      <c r="AZ90" s="69">
        <f t="shared" si="142"/>
        <v>5</v>
      </c>
      <c r="BA90" s="70" t="str">
        <f t="shared" si="143"/>
        <v xml:space="preserve"> ADILSON HOLANDA-CFC </v>
      </c>
      <c r="CB90" s="55"/>
    </row>
    <row r="91" spans="2:80" ht="30" customHeight="1">
      <c r="B91" s="55"/>
      <c r="C91" s="55"/>
      <c r="D91" s="72"/>
      <c r="E91" s="72"/>
      <c r="F91" s="72"/>
      <c r="G91" s="72"/>
      <c r="H91" s="55"/>
      <c r="I91" s="55"/>
      <c r="J91" s="55"/>
      <c r="K91" s="55"/>
      <c r="L91" s="55"/>
      <c r="M91" s="60"/>
      <c r="N91" s="55"/>
      <c r="O91" s="55"/>
      <c r="P91" s="55"/>
      <c r="Q91" s="72"/>
      <c r="R91" s="72"/>
      <c r="S91" s="72"/>
      <c r="T91" s="72"/>
      <c r="U91" s="55"/>
      <c r="V91" s="55"/>
      <c r="W91" s="55"/>
      <c r="X91" s="55"/>
      <c r="Y91" s="55"/>
      <c r="Z91" s="60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CB91" s="73"/>
    </row>
    <row r="92" spans="2:80" ht="30" customHeight="1">
      <c r="B92" s="23" t="s">
        <v>42</v>
      </c>
      <c r="C92" s="54">
        <f>C82+2</f>
        <v>11</v>
      </c>
      <c r="D92" s="55"/>
      <c r="E92" s="55"/>
      <c r="F92" s="55"/>
      <c r="G92" s="55"/>
      <c r="H92" s="55"/>
      <c r="I92" s="56"/>
      <c r="J92" s="56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C92" s="58" t="str">
        <f>B92</f>
        <v>Rd.</v>
      </c>
      <c r="AD92" s="59">
        <f>C92</f>
        <v>11</v>
      </c>
      <c r="AE92" s="55"/>
      <c r="AF92" s="55"/>
      <c r="AG92" s="55"/>
      <c r="AH92" s="55"/>
      <c r="AI92" s="55"/>
      <c r="AJ92" s="55"/>
      <c r="AK92" s="55"/>
      <c r="AL92" s="15"/>
    </row>
    <row r="93" spans="2:80" ht="30" customHeight="1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60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</row>
    <row r="94" spans="2:80" ht="30" customHeight="1">
      <c r="B94" s="23" t="s">
        <v>44</v>
      </c>
      <c r="C94" s="61"/>
      <c r="D94" s="13" t="s">
        <v>45</v>
      </c>
      <c r="E94" s="13"/>
      <c r="F94" s="13"/>
      <c r="G94" s="13"/>
      <c r="H94" s="13"/>
      <c r="I94" s="13"/>
      <c r="J94" s="13"/>
      <c r="K94" s="13"/>
      <c r="L94" s="13"/>
      <c r="M94" s="13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</row>
    <row r="95" spans="2:80" ht="30" customHeight="1">
      <c r="B95" s="54">
        <v>1</v>
      </c>
      <c r="C95" s="66"/>
      <c r="D95" s="115" t="str">
        <f t="shared" ref="D95:D100" si="144">Q85</f>
        <v xml:space="preserve"> LUI-ITU </v>
      </c>
      <c r="E95" s="115"/>
      <c r="F95" s="115"/>
      <c r="G95" s="115"/>
      <c r="H95" s="54">
        <v>3</v>
      </c>
      <c r="I95" s="54">
        <v>3</v>
      </c>
      <c r="J95" s="116" t="str">
        <f>W90</f>
        <v xml:space="preserve"> ADILSON HOLANDA-CFC </v>
      </c>
      <c r="K95" s="116"/>
      <c r="L95" s="116"/>
      <c r="M95" s="116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C95" s="67" t="str">
        <f t="shared" ref="AC95:AC100" si="145">D95</f>
        <v xml:space="preserve"> LUI-ITU </v>
      </c>
      <c r="AD95" s="68">
        <f t="shared" ref="AD95:AD100" si="146">IF(OR(H95="",I95=""),"",IF(H95&gt;I95,1,0))</f>
        <v>0</v>
      </c>
      <c r="AE95" s="68">
        <f t="shared" ref="AE95:AE100" si="147">IF(OR(H95="",I95=""),"",IF(H95=I95,1,0))</f>
        <v>1</v>
      </c>
      <c r="AF95" s="68">
        <f t="shared" ref="AF95:AF100" si="148">IF(OR(H95="",I95=""),"",IF(H95&lt;I95,1,0))</f>
        <v>0</v>
      </c>
      <c r="AG95" s="68">
        <f t="shared" ref="AG95:AG100" si="149">IF(OR(H95="",I95=""),"",H95)</f>
        <v>3</v>
      </c>
      <c r="AH95" s="68">
        <f t="shared" ref="AH95:AH100" si="150">IF(OR(H95="",I95=""),"",I95)</f>
        <v>3</v>
      </c>
      <c r="AI95" s="69">
        <f t="shared" ref="AI95:AI100" si="151">IF(OR(H95="",I95=""),"",IF(H95&lt;I95,1,0))</f>
        <v>0</v>
      </c>
      <c r="AJ95" s="69">
        <f t="shared" ref="AJ95:AJ100" si="152">IF(OR(H95="",I95=""),"",IF(H95=I95,1,0))</f>
        <v>1</v>
      </c>
      <c r="AK95" s="69">
        <f t="shared" ref="AK95:AK100" si="153">IF(OR(H95="",I95=""),"",IF(H95&gt;I95,1,0))</f>
        <v>0</v>
      </c>
      <c r="AL95" s="69">
        <f t="shared" ref="AL95:AL100" si="154">IF(OR(H95="",I95=""),"",I95)</f>
        <v>3</v>
      </c>
      <c r="AM95" s="69">
        <f t="shared" ref="AM95:AM100" si="155">IF(OR(H95="",I95=""),"",H95)</f>
        <v>3</v>
      </c>
      <c r="AN95" s="70" t="str">
        <f t="shared" ref="AN95:AN100" si="156">J95</f>
        <v xml:space="preserve"> ADILSON HOLANDA-CFC </v>
      </c>
    </row>
    <row r="96" spans="2:80" ht="30" customHeight="1">
      <c r="B96" s="71">
        <v>2</v>
      </c>
      <c r="C96" s="66"/>
      <c r="D96" s="115" t="str">
        <f t="shared" si="144"/>
        <v xml:space="preserve"> MARCELO CARLOS-ITU </v>
      </c>
      <c r="E96" s="115"/>
      <c r="F96" s="115"/>
      <c r="G96" s="115"/>
      <c r="H96" s="54">
        <v>4</v>
      </c>
      <c r="I96" s="54">
        <v>1</v>
      </c>
      <c r="J96" s="116" t="str">
        <f>W85</f>
        <v xml:space="preserve"> GIOVANNI SAJO-ECSB </v>
      </c>
      <c r="K96" s="116"/>
      <c r="L96" s="116"/>
      <c r="M96" s="116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C96" s="67" t="str">
        <f t="shared" si="145"/>
        <v xml:space="preserve"> MARCELO CARLOS-ITU </v>
      </c>
      <c r="AD96" s="68">
        <f t="shared" si="146"/>
        <v>1</v>
      </c>
      <c r="AE96" s="68">
        <f t="shared" si="147"/>
        <v>0</v>
      </c>
      <c r="AF96" s="68">
        <f t="shared" si="148"/>
        <v>0</v>
      </c>
      <c r="AG96" s="68">
        <f t="shared" si="149"/>
        <v>4</v>
      </c>
      <c r="AH96" s="68">
        <f t="shared" si="150"/>
        <v>1</v>
      </c>
      <c r="AI96" s="69">
        <f t="shared" si="151"/>
        <v>0</v>
      </c>
      <c r="AJ96" s="69">
        <f t="shared" si="152"/>
        <v>0</v>
      </c>
      <c r="AK96" s="69">
        <f t="shared" si="153"/>
        <v>1</v>
      </c>
      <c r="AL96" s="69">
        <f t="shared" si="154"/>
        <v>1</v>
      </c>
      <c r="AM96" s="69">
        <f t="shared" si="155"/>
        <v>4</v>
      </c>
      <c r="AN96" s="70" t="str">
        <f t="shared" si="156"/>
        <v xml:space="preserve"> GIOVANNI SAJO-ECSB </v>
      </c>
    </row>
    <row r="97" spans="2:81" ht="30" customHeight="1">
      <c r="B97" s="71">
        <v>3</v>
      </c>
      <c r="C97" s="66"/>
      <c r="D97" s="115" t="str">
        <f t="shared" si="144"/>
        <v xml:space="preserve"> VIRCILIO CROSARA-ITU </v>
      </c>
      <c r="E97" s="115"/>
      <c r="F97" s="115"/>
      <c r="G97" s="115"/>
      <c r="H97" s="54">
        <v>6</v>
      </c>
      <c r="I97" s="54">
        <v>3</v>
      </c>
      <c r="J97" s="116" t="str">
        <f>W86</f>
        <v xml:space="preserve"> BUZIN-ECSB </v>
      </c>
      <c r="K97" s="116"/>
      <c r="L97" s="116"/>
      <c r="M97" s="116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C97" s="67" t="str">
        <f t="shared" si="145"/>
        <v xml:space="preserve"> VIRCILIO CROSARA-ITU </v>
      </c>
      <c r="AD97" s="68">
        <f t="shared" si="146"/>
        <v>1</v>
      </c>
      <c r="AE97" s="68">
        <f t="shared" si="147"/>
        <v>0</v>
      </c>
      <c r="AF97" s="68">
        <f t="shared" si="148"/>
        <v>0</v>
      </c>
      <c r="AG97" s="68">
        <f t="shared" si="149"/>
        <v>6</v>
      </c>
      <c r="AH97" s="68">
        <f t="shared" si="150"/>
        <v>3</v>
      </c>
      <c r="AI97" s="69">
        <f t="shared" si="151"/>
        <v>0</v>
      </c>
      <c r="AJ97" s="69">
        <f t="shared" si="152"/>
        <v>0</v>
      </c>
      <c r="AK97" s="69">
        <f t="shared" si="153"/>
        <v>1</v>
      </c>
      <c r="AL97" s="69">
        <f t="shared" si="154"/>
        <v>3</v>
      </c>
      <c r="AM97" s="69">
        <f t="shared" si="155"/>
        <v>6</v>
      </c>
      <c r="AN97" s="70" t="str">
        <f t="shared" si="156"/>
        <v xml:space="preserve"> BUZIN-ECSB </v>
      </c>
    </row>
    <row r="98" spans="2:81" ht="30" customHeight="1">
      <c r="B98" s="71">
        <v>4</v>
      </c>
      <c r="C98" s="66"/>
      <c r="D98" s="115" t="str">
        <f t="shared" si="144"/>
        <v xml:space="preserve"> BUENO-ITU </v>
      </c>
      <c r="E98" s="115"/>
      <c r="F98" s="115"/>
      <c r="G98" s="115"/>
      <c r="H98" s="54">
        <v>4</v>
      </c>
      <c r="I98" s="54">
        <v>4</v>
      </c>
      <c r="J98" s="116" t="str">
        <f>W87</f>
        <v xml:space="preserve"> JULIO ERCOLIN-ECSB </v>
      </c>
      <c r="K98" s="116"/>
      <c r="L98" s="116"/>
      <c r="M98" s="116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C98" s="67" t="str">
        <f t="shared" si="145"/>
        <v xml:space="preserve"> BUENO-ITU </v>
      </c>
      <c r="AD98" s="68">
        <f t="shared" si="146"/>
        <v>0</v>
      </c>
      <c r="AE98" s="68">
        <f t="shared" si="147"/>
        <v>1</v>
      </c>
      <c r="AF98" s="68">
        <f t="shared" si="148"/>
        <v>0</v>
      </c>
      <c r="AG98" s="68">
        <f t="shared" si="149"/>
        <v>4</v>
      </c>
      <c r="AH98" s="68">
        <f t="shared" si="150"/>
        <v>4</v>
      </c>
      <c r="AI98" s="69">
        <f t="shared" si="151"/>
        <v>0</v>
      </c>
      <c r="AJ98" s="69">
        <f t="shared" si="152"/>
        <v>1</v>
      </c>
      <c r="AK98" s="69">
        <f t="shared" si="153"/>
        <v>0</v>
      </c>
      <c r="AL98" s="69">
        <f t="shared" si="154"/>
        <v>4</v>
      </c>
      <c r="AM98" s="69">
        <f t="shared" si="155"/>
        <v>4</v>
      </c>
      <c r="AN98" s="70" t="str">
        <f t="shared" si="156"/>
        <v xml:space="preserve"> JULIO ERCOLIN-ECSB </v>
      </c>
    </row>
    <row r="99" spans="2:81" ht="30" customHeight="1">
      <c r="B99" s="71">
        <v>5</v>
      </c>
      <c r="C99" s="66"/>
      <c r="D99" s="115" t="str">
        <f t="shared" si="144"/>
        <v xml:space="preserve"> JOÃO JANUARIO-ITU </v>
      </c>
      <c r="E99" s="115"/>
      <c r="F99" s="115"/>
      <c r="G99" s="115"/>
      <c r="H99" s="54">
        <v>2</v>
      </c>
      <c r="I99" s="54">
        <v>1</v>
      </c>
      <c r="J99" s="116" t="str">
        <f>W88</f>
        <v xml:space="preserve"> LEO DEMELITE-ECSB </v>
      </c>
      <c r="K99" s="116"/>
      <c r="L99" s="116"/>
      <c r="M99" s="116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C99" s="67" t="str">
        <f t="shared" si="145"/>
        <v xml:space="preserve"> JOÃO JANUARIO-ITU </v>
      </c>
      <c r="AD99" s="68">
        <f t="shared" si="146"/>
        <v>1</v>
      </c>
      <c r="AE99" s="68">
        <f t="shared" si="147"/>
        <v>0</v>
      </c>
      <c r="AF99" s="68">
        <f t="shared" si="148"/>
        <v>0</v>
      </c>
      <c r="AG99" s="68">
        <f t="shared" si="149"/>
        <v>2</v>
      </c>
      <c r="AH99" s="68">
        <f t="shared" si="150"/>
        <v>1</v>
      </c>
      <c r="AI99" s="69">
        <f t="shared" si="151"/>
        <v>0</v>
      </c>
      <c r="AJ99" s="69">
        <f t="shared" si="152"/>
        <v>0</v>
      </c>
      <c r="AK99" s="69">
        <f t="shared" si="153"/>
        <v>1</v>
      </c>
      <c r="AL99" s="69">
        <f t="shared" si="154"/>
        <v>1</v>
      </c>
      <c r="AM99" s="69">
        <f t="shared" si="155"/>
        <v>2</v>
      </c>
      <c r="AN99" s="70" t="str">
        <f t="shared" si="156"/>
        <v xml:space="preserve"> LEO DEMELITE-ECSB </v>
      </c>
    </row>
    <row r="100" spans="2:81" ht="30" customHeight="1">
      <c r="B100" s="71">
        <v>6</v>
      </c>
      <c r="C100" s="66"/>
      <c r="D100" s="115" t="str">
        <f t="shared" si="144"/>
        <v xml:space="preserve"> TCHAKA-ITU </v>
      </c>
      <c r="E100" s="115"/>
      <c r="F100" s="115"/>
      <c r="G100" s="115"/>
      <c r="H100" s="54">
        <v>4</v>
      </c>
      <c r="I100" s="54">
        <v>3</v>
      </c>
      <c r="J100" s="116" t="str">
        <f>W89</f>
        <v xml:space="preserve"> PIETRO ERCOLIN-ECSB </v>
      </c>
      <c r="K100" s="116"/>
      <c r="L100" s="116"/>
      <c r="M100" s="116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C100" s="67" t="str">
        <f t="shared" si="145"/>
        <v xml:space="preserve"> TCHAKA-ITU </v>
      </c>
      <c r="AD100" s="68">
        <f t="shared" si="146"/>
        <v>1</v>
      </c>
      <c r="AE100" s="68">
        <f t="shared" si="147"/>
        <v>0</v>
      </c>
      <c r="AF100" s="68">
        <f t="shared" si="148"/>
        <v>0</v>
      </c>
      <c r="AG100" s="68">
        <f t="shared" si="149"/>
        <v>4</v>
      </c>
      <c r="AH100" s="68">
        <f t="shared" si="150"/>
        <v>3</v>
      </c>
      <c r="AI100" s="69">
        <f t="shared" si="151"/>
        <v>0</v>
      </c>
      <c r="AJ100" s="69">
        <f t="shared" si="152"/>
        <v>0</v>
      </c>
      <c r="AK100" s="69">
        <f t="shared" si="153"/>
        <v>1</v>
      </c>
      <c r="AL100" s="69">
        <f t="shared" si="154"/>
        <v>3</v>
      </c>
      <c r="AM100" s="69">
        <f t="shared" si="155"/>
        <v>4</v>
      </c>
      <c r="AN100" s="70" t="str">
        <f t="shared" si="156"/>
        <v xml:space="preserve"> PIETRO ERCOLIN-ECSB </v>
      </c>
    </row>
    <row r="101" spans="2:81" ht="30" customHeight="1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CB101" s="73"/>
      <c r="CC101" s="73"/>
    </row>
    <row r="102" spans="2:81" ht="30" customHeight="1"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CB102" s="73"/>
      <c r="CC102" s="73"/>
    </row>
    <row r="103" spans="2:81" ht="30" customHeight="1"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CB103" s="73"/>
      <c r="CC103" s="73"/>
    </row>
    <row r="104" spans="2:81" ht="30" customHeight="1"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CB104" s="73"/>
      <c r="CC104" s="73"/>
    </row>
    <row r="105" spans="2:81" ht="30" customHeight="1"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CB105" s="73"/>
      <c r="CC105" s="73"/>
    </row>
    <row r="106" spans="2:81" ht="30" customHeight="1"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CB106" s="73"/>
      <c r="CC106" s="73"/>
    </row>
    <row r="107" spans="2:81" ht="30" customHeight="1"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CB107" s="73"/>
      <c r="CC107" s="73"/>
    </row>
    <row r="108" spans="2:81" ht="30" customHeight="1"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CB108" s="73"/>
      <c r="CC108" s="73"/>
    </row>
    <row r="109" spans="2:81" ht="30" customHeight="1"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CB109" s="73"/>
      <c r="CC109" s="73"/>
    </row>
    <row r="110" spans="2:81" ht="30" customHeight="1"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CB110" s="73"/>
      <c r="CC110" s="73"/>
    </row>
    <row r="111" spans="2:81" ht="30" customHeight="1">
      <c r="B111" s="13" t="s">
        <v>57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CB111" s="73"/>
    </row>
    <row r="112" spans="2:81" ht="30" customHeight="1">
      <c r="B112" s="117" t="s">
        <v>58</v>
      </c>
      <c r="C112" s="117"/>
      <c r="D112" s="117"/>
      <c r="E112" s="117"/>
      <c r="F112" s="117"/>
      <c r="G112" s="117"/>
      <c r="H112" s="117"/>
      <c r="I112" s="117"/>
      <c r="J112" s="13" t="s">
        <v>59</v>
      </c>
      <c r="K112" s="13"/>
      <c r="L112" s="23">
        <v>1</v>
      </c>
      <c r="M112" s="23">
        <v>2</v>
      </c>
      <c r="N112" s="23">
        <v>3</v>
      </c>
      <c r="O112" s="23">
        <v>4</v>
      </c>
      <c r="P112" s="23">
        <v>5</v>
      </c>
      <c r="Q112" s="23">
        <v>6</v>
      </c>
      <c r="R112" s="23">
        <v>7</v>
      </c>
      <c r="S112" s="23">
        <v>8</v>
      </c>
      <c r="T112" s="23">
        <v>9</v>
      </c>
      <c r="U112" s="23">
        <v>10</v>
      </c>
      <c r="V112" s="23">
        <v>11</v>
      </c>
      <c r="W112" s="23"/>
      <c r="X112" s="23"/>
      <c r="Y112" s="23"/>
      <c r="Z112" s="23"/>
      <c r="CB112" s="73"/>
    </row>
    <row r="113" spans="2:80" ht="30" customHeight="1">
      <c r="B113" s="115" t="str">
        <f t="shared" ref="B113:B124" si="157">BE14</f>
        <v xml:space="preserve"> LUI-ITU </v>
      </c>
      <c r="C113" s="115"/>
      <c r="D113" s="115"/>
      <c r="E113" s="115"/>
      <c r="F113" s="115"/>
      <c r="G113" s="115"/>
      <c r="H113" s="115"/>
      <c r="I113" s="115"/>
      <c r="J113" s="118">
        <f t="shared" ref="J113:J124" si="158">SUM(L113:Z113)</f>
        <v>0</v>
      </c>
      <c r="K113" s="118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CB113" s="73"/>
    </row>
    <row r="114" spans="2:80" ht="30" customHeight="1">
      <c r="B114" s="115" t="str">
        <f t="shared" si="157"/>
        <v xml:space="preserve"> MARCELO CARLOS-ITU </v>
      </c>
      <c r="C114" s="115"/>
      <c r="D114" s="115"/>
      <c r="E114" s="115"/>
      <c r="F114" s="115"/>
      <c r="G114" s="115"/>
      <c r="H114" s="115"/>
      <c r="I114" s="115"/>
      <c r="J114" s="118">
        <f t="shared" si="158"/>
        <v>0</v>
      </c>
      <c r="K114" s="118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CB114" s="73"/>
    </row>
    <row r="115" spans="2:80" ht="30" customHeight="1">
      <c r="B115" s="115" t="str">
        <f t="shared" si="157"/>
        <v xml:space="preserve"> VIRCILIO CROSARA-ITU </v>
      </c>
      <c r="C115" s="115"/>
      <c r="D115" s="115"/>
      <c r="E115" s="115"/>
      <c r="F115" s="115"/>
      <c r="G115" s="115"/>
      <c r="H115" s="115"/>
      <c r="I115" s="115"/>
      <c r="J115" s="118">
        <f t="shared" si="158"/>
        <v>0</v>
      </c>
      <c r="K115" s="118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CB115" s="73"/>
    </row>
    <row r="116" spans="2:80" ht="30" customHeight="1">
      <c r="B116" s="115" t="str">
        <f t="shared" si="157"/>
        <v xml:space="preserve"> BUENO-ITU </v>
      </c>
      <c r="C116" s="115"/>
      <c r="D116" s="115"/>
      <c r="E116" s="115"/>
      <c r="F116" s="115"/>
      <c r="G116" s="115"/>
      <c r="H116" s="115"/>
      <c r="I116" s="115"/>
      <c r="J116" s="118">
        <f t="shared" si="158"/>
        <v>0</v>
      </c>
      <c r="K116" s="118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CB116" s="73"/>
    </row>
    <row r="117" spans="2:80" ht="30" customHeight="1">
      <c r="B117" s="115" t="str">
        <f t="shared" si="157"/>
        <v xml:space="preserve"> JOÃO JANUARIO-ITU </v>
      </c>
      <c r="C117" s="115"/>
      <c r="D117" s="115"/>
      <c r="E117" s="115"/>
      <c r="F117" s="115"/>
      <c r="G117" s="115"/>
      <c r="H117" s="115"/>
      <c r="I117" s="115"/>
      <c r="J117" s="118">
        <f t="shared" si="158"/>
        <v>0</v>
      </c>
      <c r="K117" s="118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2:80" ht="30" customHeight="1">
      <c r="B118" s="115" t="str">
        <f t="shared" si="157"/>
        <v xml:space="preserve"> TCHAKA-ITU </v>
      </c>
      <c r="C118" s="115"/>
      <c r="D118" s="115"/>
      <c r="E118" s="115"/>
      <c r="F118" s="115"/>
      <c r="G118" s="115"/>
      <c r="H118" s="115"/>
      <c r="I118" s="115"/>
      <c r="J118" s="118">
        <f t="shared" si="158"/>
        <v>0</v>
      </c>
      <c r="K118" s="118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2:80" ht="30" customHeight="1">
      <c r="B119" s="115" t="str">
        <f t="shared" si="157"/>
        <v xml:space="preserve"> PIETRO ERCOLIN-ECSB </v>
      </c>
      <c r="C119" s="115"/>
      <c r="D119" s="115"/>
      <c r="E119" s="115"/>
      <c r="F119" s="115"/>
      <c r="G119" s="115"/>
      <c r="H119" s="115"/>
      <c r="I119" s="115"/>
      <c r="J119" s="118">
        <f t="shared" si="158"/>
        <v>0</v>
      </c>
      <c r="K119" s="118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2:80" ht="30" customHeight="1">
      <c r="B120" s="115" t="str">
        <f t="shared" si="157"/>
        <v xml:space="preserve"> ADILSON HOLANDA-CFC </v>
      </c>
      <c r="C120" s="115"/>
      <c r="D120" s="115"/>
      <c r="E120" s="115"/>
      <c r="F120" s="115"/>
      <c r="G120" s="115"/>
      <c r="H120" s="115"/>
      <c r="I120" s="115"/>
      <c r="J120" s="118">
        <f t="shared" si="158"/>
        <v>0</v>
      </c>
      <c r="K120" s="118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2:80" ht="30" customHeight="1">
      <c r="B121" s="115" t="str">
        <f t="shared" si="157"/>
        <v xml:space="preserve"> GIOVANNI SAJO-ECSB </v>
      </c>
      <c r="C121" s="115"/>
      <c r="D121" s="115"/>
      <c r="E121" s="115"/>
      <c r="F121" s="115"/>
      <c r="G121" s="115"/>
      <c r="H121" s="115"/>
      <c r="I121" s="115"/>
      <c r="J121" s="118">
        <f t="shared" si="158"/>
        <v>0</v>
      </c>
      <c r="K121" s="118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2:80" ht="30" customHeight="1">
      <c r="B122" s="115" t="str">
        <f t="shared" si="157"/>
        <v xml:space="preserve"> BUZIN-ECSB </v>
      </c>
      <c r="C122" s="115"/>
      <c r="D122" s="115"/>
      <c r="E122" s="115"/>
      <c r="F122" s="115"/>
      <c r="G122" s="115"/>
      <c r="H122" s="115"/>
      <c r="I122" s="115"/>
      <c r="J122" s="118">
        <f t="shared" si="158"/>
        <v>0</v>
      </c>
      <c r="K122" s="118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2:80" ht="30" customHeight="1">
      <c r="B123" s="115" t="str">
        <f t="shared" si="157"/>
        <v xml:space="preserve"> JULIO ERCOLIN-ECSB </v>
      </c>
      <c r="C123" s="115"/>
      <c r="D123" s="115"/>
      <c r="E123" s="115"/>
      <c r="F123" s="115"/>
      <c r="G123" s="115"/>
      <c r="H123" s="115"/>
      <c r="I123" s="115"/>
      <c r="J123" s="118">
        <f t="shared" si="158"/>
        <v>0</v>
      </c>
      <c r="K123" s="118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2:80" ht="30" customHeight="1">
      <c r="B124" s="115" t="str">
        <f t="shared" si="157"/>
        <v xml:space="preserve"> LEO DEMELITE-ECSB </v>
      </c>
      <c r="C124" s="115"/>
      <c r="D124" s="115"/>
      <c r="E124" s="115"/>
      <c r="F124" s="115"/>
      <c r="G124" s="115"/>
      <c r="H124" s="115"/>
      <c r="I124" s="115"/>
      <c r="J124" s="118">
        <f t="shared" si="158"/>
        <v>0</v>
      </c>
      <c r="K124" s="118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2:80" ht="30" customHeight="1">
      <c r="F125" s="41"/>
      <c r="G125" s="41"/>
    </row>
    <row r="126" spans="2:80" ht="30" customHeight="1">
      <c r="F126" s="41"/>
      <c r="G126" s="41"/>
    </row>
    <row r="127" spans="2:80" ht="30" customHeight="1">
      <c r="B127" s="13" t="s">
        <v>60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2:80" ht="30" customHeight="1">
      <c r="B128" s="117" t="s">
        <v>58</v>
      </c>
      <c r="C128" s="117"/>
      <c r="D128" s="117"/>
      <c r="E128" s="117"/>
      <c r="F128" s="117"/>
      <c r="G128" s="117"/>
      <c r="H128" s="117"/>
      <c r="I128" s="117"/>
      <c r="J128" s="13" t="s">
        <v>59</v>
      </c>
      <c r="K128" s="13"/>
      <c r="L128" s="23">
        <v>1</v>
      </c>
      <c r="M128" s="23">
        <v>2</v>
      </c>
      <c r="N128" s="23">
        <v>3</v>
      </c>
      <c r="O128" s="23">
        <v>4</v>
      </c>
      <c r="P128" s="23">
        <v>5</v>
      </c>
      <c r="Q128" s="23">
        <v>6</v>
      </c>
      <c r="R128" s="23">
        <v>7</v>
      </c>
      <c r="S128" s="23">
        <v>8</v>
      </c>
      <c r="T128" s="23">
        <v>9</v>
      </c>
      <c r="U128" s="23">
        <v>10</v>
      </c>
      <c r="V128" s="23">
        <v>11</v>
      </c>
      <c r="W128" s="23"/>
      <c r="X128" s="23"/>
      <c r="Y128" s="23"/>
      <c r="Z128" s="23"/>
    </row>
    <row r="129" spans="2:26" ht="30" customHeight="1">
      <c r="B129" s="115" t="str">
        <f t="shared" ref="B129:B140" si="159">B113</f>
        <v xml:space="preserve"> LUI-ITU </v>
      </c>
      <c r="C129" s="115"/>
      <c r="D129" s="115"/>
      <c r="E129" s="115"/>
      <c r="F129" s="115"/>
      <c r="G129" s="115"/>
      <c r="H129" s="115"/>
      <c r="I129" s="115"/>
      <c r="J129" s="118">
        <f t="shared" ref="J129:J140" si="160">SUM(L129:Z129)</f>
        <v>0</v>
      </c>
      <c r="K129" s="118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2:26" ht="30" customHeight="1">
      <c r="B130" s="115" t="str">
        <f t="shared" si="159"/>
        <v xml:space="preserve"> MARCELO CARLOS-ITU </v>
      </c>
      <c r="C130" s="115"/>
      <c r="D130" s="115"/>
      <c r="E130" s="115"/>
      <c r="F130" s="115"/>
      <c r="G130" s="115"/>
      <c r="H130" s="115"/>
      <c r="I130" s="115"/>
      <c r="J130" s="118">
        <f t="shared" si="160"/>
        <v>0</v>
      </c>
      <c r="K130" s="118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2:26" ht="30" customHeight="1">
      <c r="B131" s="115" t="str">
        <f t="shared" si="159"/>
        <v xml:space="preserve"> VIRCILIO CROSARA-ITU </v>
      </c>
      <c r="C131" s="115"/>
      <c r="D131" s="115"/>
      <c r="E131" s="115"/>
      <c r="F131" s="115"/>
      <c r="G131" s="115"/>
      <c r="H131" s="115"/>
      <c r="I131" s="115"/>
      <c r="J131" s="118">
        <f t="shared" si="160"/>
        <v>0</v>
      </c>
      <c r="K131" s="118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2:26" ht="30" customHeight="1">
      <c r="B132" s="115" t="str">
        <f t="shared" si="159"/>
        <v xml:space="preserve"> BUENO-ITU </v>
      </c>
      <c r="C132" s="115"/>
      <c r="D132" s="115"/>
      <c r="E132" s="115"/>
      <c r="F132" s="115"/>
      <c r="G132" s="115"/>
      <c r="H132" s="115"/>
      <c r="I132" s="115"/>
      <c r="J132" s="118">
        <f t="shared" si="160"/>
        <v>0</v>
      </c>
      <c r="K132" s="118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2:26" ht="30" customHeight="1">
      <c r="B133" s="115" t="str">
        <f t="shared" si="159"/>
        <v xml:space="preserve"> JOÃO JANUARIO-ITU </v>
      </c>
      <c r="C133" s="115"/>
      <c r="D133" s="115"/>
      <c r="E133" s="115"/>
      <c r="F133" s="115"/>
      <c r="G133" s="115"/>
      <c r="H133" s="115"/>
      <c r="I133" s="115"/>
      <c r="J133" s="118">
        <f t="shared" si="160"/>
        <v>0</v>
      </c>
      <c r="K133" s="118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2:26" ht="30" customHeight="1">
      <c r="B134" s="115" t="str">
        <f t="shared" si="159"/>
        <v xml:space="preserve"> TCHAKA-ITU </v>
      </c>
      <c r="C134" s="115"/>
      <c r="D134" s="115"/>
      <c r="E134" s="115"/>
      <c r="F134" s="115"/>
      <c r="G134" s="115"/>
      <c r="H134" s="115"/>
      <c r="I134" s="115"/>
      <c r="J134" s="118">
        <f t="shared" si="160"/>
        <v>0</v>
      </c>
      <c r="K134" s="118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2:26" ht="30" customHeight="1">
      <c r="B135" s="115" t="str">
        <f t="shared" si="159"/>
        <v xml:space="preserve"> PIETRO ERCOLIN-ECSB </v>
      </c>
      <c r="C135" s="115"/>
      <c r="D135" s="115"/>
      <c r="E135" s="115"/>
      <c r="F135" s="115"/>
      <c r="G135" s="115"/>
      <c r="H135" s="115"/>
      <c r="I135" s="115"/>
      <c r="J135" s="118">
        <f t="shared" si="160"/>
        <v>0</v>
      </c>
      <c r="K135" s="118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2:26" ht="30" customHeight="1">
      <c r="B136" s="115" t="str">
        <f t="shared" si="159"/>
        <v xml:space="preserve"> ADILSON HOLANDA-CFC </v>
      </c>
      <c r="C136" s="115"/>
      <c r="D136" s="115"/>
      <c r="E136" s="115"/>
      <c r="F136" s="115"/>
      <c r="G136" s="115"/>
      <c r="H136" s="115"/>
      <c r="I136" s="115"/>
      <c r="J136" s="118">
        <f t="shared" si="160"/>
        <v>0</v>
      </c>
      <c r="K136" s="118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2:26" ht="30" customHeight="1">
      <c r="B137" s="115" t="str">
        <f t="shared" si="159"/>
        <v xml:space="preserve"> GIOVANNI SAJO-ECSB </v>
      </c>
      <c r="C137" s="115"/>
      <c r="D137" s="115"/>
      <c r="E137" s="115"/>
      <c r="F137" s="115"/>
      <c r="G137" s="115"/>
      <c r="H137" s="115"/>
      <c r="I137" s="115"/>
      <c r="J137" s="118">
        <f t="shared" si="160"/>
        <v>0</v>
      </c>
      <c r="K137" s="118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2:26" ht="30" customHeight="1">
      <c r="B138" s="115" t="str">
        <f t="shared" si="159"/>
        <v xml:space="preserve"> BUZIN-ECSB </v>
      </c>
      <c r="C138" s="115"/>
      <c r="D138" s="115"/>
      <c r="E138" s="115"/>
      <c r="F138" s="115"/>
      <c r="G138" s="115"/>
      <c r="H138" s="115"/>
      <c r="I138" s="115"/>
      <c r="J138" s="118">
        <f t="shared" si="160"/>
        <v>0</v>
      </c>
      <c r="K138" s="118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2:26" ht="30" customHeight="1">
      <c r="B139" s="115" t="str">
        <f t="shared" si="159"/>
        <v xml:space="preserve"> JULIO ERCOLIN-ECSB </v>
      </c>
      <c r="C139" s="115"/>
      <c r="D139" s="115"/>
      <c r="E139" s="115"/>
      <c r="F139" s="115"/>
      <c r="G139" s="115"/>
      <c r="H139" s="115"/>
      <c r="I139" s="115"/>
      <c r="J139" s="118">
        <f t="shared" si="160"/>
        <v>0</v>
      </c>
      <c r="K139" s="118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2:26" ht="30" customHeight="1">
      <c r="B140" s="115" t="str">
        <f t="shared" si="159"/>
        <v xml:space="preserve"> LEO DEMELITE-ECSB </v>
      </c>
      <c r="C140" s="115"/>
      <c r="D140" s="115"/>
      <c r="E140" s="115"/>
      <c r="F140" s="115"/>
      <c r="G140" s="115"/>
      <c r="H140" s="115"/>
      <c r="I140" s="115"/>
      <c r="J140" s="118">
        <f t="shared" si="160"/>
        <v>0</v>
      </c>
      <c r="K140" s="118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2:26" ht="30" customHeight="1"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2:26" ht="30" customHeight="1"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2:26" ht="30" customHeight="1"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2:26" ht="30" customHeight="1"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2:26" ht="30" customHeight="1"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2:26" ht="30" customHeight="1"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2:26" ht="30" customHeight="1"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2:26" ht="30" customHeight="1"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2:26" ht="30" customHeight="1"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2:26" ht="30" customHeight="1"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2:26" ht="30" customHeight="1">
      <c r="B151" s="13" t="s">
        <v>61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2:26" ht="30" customHeight="1">
      <c r="B152" s="117" t="s">
        <v>58</v>
      </c>
      <c r="C152" s="117"/>
      <c r="D152" s="117"/>
      <c r="E152" s="117"/>
      <c r="F152" s="117"/>
      <c r="G152" s="117"/>
      <c r="H152" s="117"/>
      <c r="I152" s="117"/>
      <c r="J152" s="13" t="s">
        <v>59</v>
      </c>
      <c r="K152" s="13"/>
      <c r="L152" s="23">
        <v>1</v>
      </c>
      <c r="M152" s="23">
        <v>2</v>
      </c>
      <c r="N152" s="23">
        <v>3</v>
      </c>
      <c r="O152" s="23">
        <v>4</v>
      </c>
      <c r="P152" s="23">
        <v>5</v>
      </c>
      <c r="Q152" s="23">
        <v>6</v>
      </c>
      <c r="R152" s="23">
        <v>7</v>
      </c>
      <c r="S152" s="23">
        <v>8</v>
      </c>
      <c r="T152" s="23">
        <v>9</v>
      </c>
      <c r="U152" s="23">
        <v>10</v>
      </c>
      <c r="V152" s="23">
        <v>11</v>
      </c>
      <c r="W152" s="23"/>
      <c r="X152" s="23"/>
      <c r="Y152" s="23"/>
      <c r="Z152" s="23"/>
    </row>
    <row r="153" spans="2:26" ht="30" customHeight="1">
      <c r="B153" s="115" t="str">
        <f t="shared" ref="B153:B164" si="161">B129</f>
        <v xml:space="preserve"> LUI-ITU </v>
      </c>
      <c r="C153" s="115"/>
      <c r="D153" s="115"/>
      <c r="E153" s="115"/>
      <c r="F153" s="115"/>
      <c r="G153" s="115"/>
      <c r="H153" s="115"/>
      <c r="I153" s="115"/>
      <c r="J153" s="118">
        <f t="shared" ref="J153:J164" si="162">SUM(L153:Z153)</f>
        <v>0</v>
      </c>
      <c r="K153" s="118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2:26" ht="30" customHeight="1">
      <c r="B154" s="115" t="str">
        <f t="shared" si="161"/>
        <v xml:space="preserve"> MARCELO CARLOS-ITU </v>
      </c>
      <c r="C154" s="115"/>
      <c r="D154" s="115"/>
      <c r="E154" s="115"/>
      <c r="F154" s="115"/>
      <c r="G154" s="115"/>
      <c r="H154" s="115"/>
      <c r="I154" s="115"/>
      <c r="J154" s="118">
        <f t="shared" si="162"/>
        <v>0</v>
      </c>
      <c r="K154" s="118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2:26" ht="30" customHeight="1">
      <c r="B155" s="115" t="str">
        <f t="shared" si="161"/>
        <v xml:space="preserve"> VIRCILIO CROSARA-ITU </v>
      </c>
      <c r="C155" s="115"/>
      <c r="D155" s="115"/>
      <c r="E155" s="115"/>
      <c r="F155" s="115"/>
      <c r="G155" s="115"/>
      <c r="H155" s="115"/>
      <c r="I155" s="115"/>
      <c r="J155" s="118">
        <f t="shared" si="162"/>
        <v>0</v>
      </c>
      <c r="K155" s="118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2:26" ht="30" customHeight="1">
      <c r="B156" s="115" t="str">
        <f t="shared" si="161"/>
        <v xml:space="preserve"> BUENO-ITU </v>
      </c>
      <c r="C156" s="115"/>
      <c r="D156" s="115"/>
      <c r="E156" s="115"/>
      <c r="F156" s="115"/>
      <c r="G156" s="115"/>
      <c r="H156" s="115"/>
      <c r="I156" s="115"/>
      <c r="J156" s="118">
        <f t="shared" si="162"/>
        <v>0</v>
      </c>
      <c r="K156" s="118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2:26" ht="30" customHeight="1">
      <c r="B157" s="115" t="str">
        <f t="shared" si="161"/>
        <v xml:space="preserve"> JOÃO JANUARIO-ITU </v>
      </c>
      <c r="C157" s="115"/>
      <c r="D157" s="115"/>
      <c r="E157" s="115"/>
      <c r="F157" s="115"/>
      <c r="G157" s="115"/>
      <c r="H157" s="115"/>
      <c r="I157" s="115"/>
      <c r="J157" s="118">
        <f t="shared" si="162"/>
        <v>0</v>
      </c>
      <c r="K157" s="118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2:26" ht="30" customHeight="1">
      <c r="B158" s="115" t="str">
        <f t="shared" si="161"/>
        <v xml:space="preserve"> TCHAKA-ITU </v>
      </c>
      <c r="C158" s="115"/>
      <c r="D158" s="115"/>
      <c r="E158" s="115"/>
      <c r="F158" s="115"/>
      <c r="G158" s="115"/>
      <c r="H158" s="115"/>
      <c r="I158" s="115"/>
      <c r="J158" s="118">
        <f t="shared" si="162"/>
        <v>0</v>
      </c>
      <c r="K158" s="118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2:26" ht="30" customHeight="1">
      <c r="B159" s="115" t="str">
        <f t="shared" si="161"/>
        <v xml:space="preserve"> PIETRO ERCOLIN-ECSB </v>
      </c>
      <c r="C159" s="115"/>
      <c r="D159" s="115"/>
      <c r="E159" s="115"/>
      <c r="F159" s="115"/>
      <c r="G159" s="115"/>
      <c r="H159" s="115"/>
      <c r="I159" s="115"/>
      <c r="J159" s="118">
        <f t="shared" si="162"/>
        <v>0</v>
      </c>
      <c r="K159" s="118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2:26" ht="30" customHeight="1">
      <c r="B160" s="115" t="str">
        <f t="shared" si="161"/>
        <v xml:space="preserve"> ADILSON HOLANDA-CFC </v>
      </c>
      <c r="C160" s="115"/>
      <c r="D160" s="115"/>
      <c r="E160" s="115"/>
      <c r="F160" s="115"/>
      <c r="G160" s="115"/>
      <c r="H160" s="115"/>
      <c r="I160" s="115"/>
      <c r="J160" s="118">
        <f t="shared" si="162"/>
        <v>0</v>
      </c>
      <c r="K160" s="118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2:26" ht="30" customHeight="1">
      <c r="B161" s="115" t="str">
        <f t="shared" si="161"/>
        <v xml:space="preserve"> GIOVANNI SAJO-ECSB </v>
      </c>
      <c r="C161" s="115"/>
      <c r="D161" s="115"/>
      <c r="E161" s="115"/>
      <c r="F161" s="115"/>
      <c r="G161" s="115"/>
      <c r="H161" s="115"/>
      <c r="I161" s="115"/>
      <c r="J161" s="118">
        <f t="shared" si="162"/>
        <v>0</v>
      </c>
      <c r="K161" s="118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2:26" ht="30" customHeight="1">
      <c r="B162" s="115" t="str">
        <f t="shared" si="161"/>
        <v xml:space="preserve"> BUZIN-ECSB </v>
      </c>
      <c r="C162" s="115"/>
      <c r="D162" s="115"/>
      <c r="E162" s="115"/>
      <c r="F162" s="115"/>
      <c r="G162" s="115"/>
      <c r="H162" s="115"/>
      <c r="I162" s="115"/>
      <c r="J162" s="118">
        <f t="shared" si="162"/>
        <v>0</v>
      </c>
      <c r="K162" s="118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2:26" ht="30" customHeight="1">
      <c r="B163" s="115" t="str">
        <f t="shared" si="161"/>
        <v xml:space="preserve"> JULIO ERCOLIN-ECSB </v>
      </c>
      <c r="C163" s="115"/>
      <c r="D163" s="115"/>
      <c r="E163" s="115"/>
      <c r="F163" s="115"/>
      <c r="G163" s="115"/>
      <c r="H163" s="115"/>
      <c r="I163" s="115"/>
      <c r="J163" s="118">
        <f t="shared" si="162"/>
        <v>0</v>
      </c>
      <c r="K163" s="118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2:26" ht="30" customHeight="1">
      <c r="B164" s="115" t="str">
        <f t="shared" si="161"/>
        <v xml:space="preserve"> LEO DEMELITE-ECSB </v>
      </c>
      <c r="C164" s="115"/>
      <c r="D164" s="115"/>
      <c r="E164" s="115"/>
      <c r="F164" s="115"/>
      <c r="G164" s="115"/>
      <c r="H164" s="115"/>
      <c r="I164" s="115"/>
      <c r="J164" s="118">
        <f t="shared" si="162"/>
        <v>0</v>
      </c>
      <c r="K164" s="118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2:26" ht="30" customHeight="1">
      <c r="L165" s="73"/>
      <c r="R165" s="77"/>
      <c r="S165" s="77"/>
      <c r="T165" s="77"/>
      <c r="U165" s="77"/>
      <c r="V165" s="77"/>
      <c r="W165" s="77"/>
      <c r="X165" s="77"/>
      <c r="Y165" s="77"/>
      <c r="Z165" s="77"/>
    </row>
    <row r="166" spans="2:26" ht="30" customHeight="1">
      <c r="L166" s="73"/>
      <c r="R166" s="77"/>
      <c r="S166" s="77"/>
      <c r="T166" s="77"/>
      <c r="U166" s="77"/>
      <c r="V166" s="77"/>
      <c r="W166" s="77"/>
      <c r="X166" s="77"/>
      <c r="Y166" s="77"/>
      <c r="Z166" s="77"/>
    </row>
    <row r="167" spans="2:26" ht="30" customHeight="1">
      <c r="B167" s="13" t="s">
        <v>62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2:26" ht="30" customHeight="1">
      <c r="B168" s="117" t="s">
        <v>58</v>
      </c>
      <c r="C168" s="117"/>
      <c r="D168" s="117"/>
      <c r="E168" s="117"/>
      <c r="F168" s="117"/>
      <c r="G168" s="117"/>
      <c r="H168" s="117"/>
      <c r="I168" s="117"/>
      <c r="J168" s="13" t="s">
        <v>59</v>
      </c>
      <c r="K168" s="13"/>
      <c r="L168" s="23">
        <v>1</v>
      </c>
      <c r="M168" s="23">
        <v>2</v>
      </c>
      <c r="N168" s="23">
        <v>3</v>
      </c>
      <c r="O168" s="23">
        <v>4</v>
      </c>
      <c r="P168" s="23">
        <v>5</v>
      </c>
      <c r="Q168" s="23">
        <v>6</v>
      </c>
      <c r="R168" s="23">
        <v>7</v>
      </c>
      <c r="S168" s="23">
        <v>8</v>
      </c>
      <c r="T168" s="23">
        <v>9</v>
      </c>
      <c r="U168" s="23">
        <v>10</v>
      </c>
      <c r="V168" s="23">
        <v>11</v>
      </c>
      <c r="W168" s="23"/>
      <c r="X168" s="23"/>
      <c r="Y168" s="23"/>
      <c r="Z168" s="23"/>
    </row>
    <row r="169" spans="2:26" ht="30" customHeight="1">
      <c r="B169" s="115" t="str">
        <f t="shared" ref="B169:B180" si="163">B153</f>
        <v xml:space="preserve"> LUI-ITU </v>
      </c>
      <c r="C169" s="115"/>
      <c r="D169" s="115"/>
      <c r="E169" s="115"/>
      <c r="F169" s="115"/>
      <c r="G169" s="115"/>
      <c r="H169" s="115"/>
      <c r="I169" s="115"/>
      <c r="J169" s="118">
        <f t="shared" ref="J169:J180" si="164">SUM(L169:Z169)</f>
        <v>0</v>
      </c>
      <c r="K169" s="118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2:26" ht="30" customHeight="1">
      <c r="B170" s="115" t="str">
        <f t="shared" si="163"/>
        <v xml:space="preserve"> MARCELO CARLOS-ITU </v>
      </c>
      <c r="C170" s="115"/>
      <c r="D170" s="115"/>
      <c r="E170" s="115"/>
      <c r="F170" s="115"/>
      <c r="G170" s="115"/>
      <c r="H170" s="115"/>
      <c r="I170" s="115"/>
      <c r="J170" s="118">
        <f t="shared" si="164"/>
        <v>0</v>
      </c>
      <c r="K170" s="118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2:26" ht="30" customHeight="1">
      <c r="B171" s="115" t="str">
        <f t="shared" si="163"/>
        <v xml:space="preserve"> VIRCILIO CROSARA-ITU </v>
      </c>
      <c r="C171" s="115"/>
      <c r="D171" s="115"/>
      <c r="E171" s="115"/>
      <c r="F171" s="115"/>
      <c r="G171" s="115"/>
      <c r="H171" s="115"/>
      <c r="I171" s="115"/>
      <c r="J171" s="118">
        <f t="shared" si="164"/>
        <v>0</v>
      </c>
      <c r="K171" s="118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2:26" ht="30" customHeight="1">
      <c r="B172" s="115" t="str">
        <f t="shared" si="163"/>
        <v xml:space="preserve"> BUENO-ITU </v>
      </c>
      <c r="C172" s="115"/>
      <c r="D172" s="115"/>
      <c r="E172" s="115"/>
      <c r="F172" s="115"/>
      <c r="G172" s="115"/>
      <c r="H172" s="115"/>
      <c r="I172" s="115"/>
      <c r="J172" s="118">
        <f t="shared" si="164"/>
        <v>0</v>
      </c>
      <c r="K172" s="118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2:26" ht="30" customHeight="1">
      <c r="B173" s="115" t="str">
        <f t="shared" si="163"/>
        <v xml:space="preserve"> JOÃO JANUARIO-ITU </v>
      </c>
      <c r="C173" s="115"/>
      <c r="D173" s="115"/>
      <c r="E173" s="115"/>
      <c r="F173" s="115"/>
      <c r="G173" s="115"/>
      <c r="H173" s="115"/>
      <c r="I173" s="115"/>
      <c r="J173" s="118">
        <f t="shared" si="164"/>
        <v>0</v>
      </c>
      <c r="K173" s="118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2:26" ht="30" customHeight="1">
      <c r="B174" s="115" t="str">
        <f t="shared" si="163"/>
        <v xml:space="preserve"> TCHAKA-ITU </v>
      </c>
      <c r="C174" s="115"/>
      <c r="D174" s="115"/>
      <c r="E174" s="115"/>
      <c r="F174" s="115"/>
      <c r="G174" s="115"/>
      <c r="H174" s="115"/>
      <c r="I174" s="115"/>
      <c r="J174" s="118">
        <f t="shared" si="164"/>
        <v>0</v>
      </c>
      <c r="K174" s="118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2:26" ht="30" customHeight="1">
      <c r="B175" s="115" t="str">
        <f t="shared" si="163"/>
        <v xml:space="preserve"> PIETRO ERCOLIN-ECSB </v>
      </c>
      <c r="C175" s="115"/>
      <c r="D175" s="115"/>
      <c r="E175" s="115"/>
      <c r="F175" s="115"/>
      <c r="G175" s="115"/>
      <c r="H175" s="115"/>
      <c r="I175" s="115"/>
      <c r="J175" s="118">
        <f t="shared" si="164"/>
        <v>0</v>
      </c>
      <c r="K175" s="118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2:26" ht="30" customHeight="1">
      <c r="B176" s="115" t="str">
        <f t="shared" si="163"/>
        <v xml:space="preserve"> ADILSON HOLANDA-CFC </v>
      </c>
      <c r="C176" s="115"/>
      <c r="D176" s="115"/>
      <c r="E176" s="115"/>
      <c r="F176" s="115"/>
      <c r="G176" s="115"/>
      <c r="H176" s="115"/>
      <c r="I176" s="115"/>
      <c r="J176" s="118">
        <f t="shared" si="164"/>
        <v>0</v>
      </c>
      <c r="K176" s="118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2:26" ht="30" customHeight="1">
      <c r="B177" s="115" t="str">
        <f t="shared" si="163"/>
        <v xml:space="preserve"> GIOVANNI SAJO-ECSB </v>
      </c>
      <c r="C177" s="115"/>
      <c r="D177" s="115"/>
      <c r="E177" s="115"/>
      <c r="F177" s="115"/>
      <c r="G177" s="115"/>
      <c r="H177" s="115"/>
      <c r="I177" s="115"/>
      <c r="J177" s="118">
        <f t="shared" si="164"/>
        <v>0</v>
      </c>
      <c r="K177" s="118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2:26" ht="30" customHeight="1">
      <c r="B178" s="115" t="str">
        <f t="shared" si="163"/>
        <v xml:space="preserve"> BUZIN-ECSB </v>
      </c>
      <c r="C178" s="115"/>
      <c r="D178" s="115"/>
      <c r="E178" s="115"/>
      <c r="F178" s="115"/>
      <c r="G178" s="115"/>
      <c r="H178" s="115"/>
      <c r="I178" s="115"/>
      <c r="J178" s="118">
        <f t="shared" si="164"/>
        <v>0</v>
      </c>
      <c r="K178" s="118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2:26" ht="30" customHeight="1">
      <c r="B179" s="115" t="str">
        <f t="shared" si="163"/>
        <v xml:space="preserve"> JULIO ERCOLIN-ECSB </v>
      </c>
      <c r="C179" s="115"/>
      <c r="D179" s="115"/>
      <c r="E179" s="115"/>
      <c r="F179" s="115"/>
      <c r="G179" s="115"/>
      <c r="H179" s="115"/>
      <c r="I179" s="115"/>
      <c r="J179" s="118">
        <f t="shared" si="164"/>
        <v>0</v>
      </c>
      <c r="K179" s="118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2:26" ht="30" customHeight="1">
      <c r="B180" s="115" t="str">
        <f t="shared" si="163"/>
        <v xml:space="preserve"> LEO DEMELITE-ECSB </v>
      </c>
      <c r="C180" s="115"/>
      <c r="D180" s="115"/>
      <c r="E180" s="115"/>
      <c r="F180" s="115"/>
      <c r="G180" s="115"/>
      <c r="H180" s="115"/>
      <c r="I180" s="115"/>
      <c r="J180" s="118">
        <f t="shared" si="164"/>
        <v>0</v>
      </c>
      <c r="K180" s="118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</sheetData>
  <mergeCells count="549">
    <mergeCell ref="B179:I179"/>
    <mergeCell ref="J179:K179"/>
    <mergeCell ref="B180:I180"/>
    <mergeCell ref="J180:K180"/>
    <mergeCell ref="B174:I174"/>
    <mergeCell ref="J174:K174"/>
    <mergeCell ref="B175:I175"/>
    <mergeCell ref="J175:K175"/>
    <mergeCell ref="B176:I176"/>
    <mergeCell ref="J176:K176"/>
    <mergeCell ref="B177:I177"/>
    <mergeCell ref="J177:K177"/>
    <mergeCell ref="B178:I178"/>
    <mergeCell ref="J178:K178"/>
    <mergeCell ref="B169:I169"/>
    <mergeCell ref="J169:K169"/>
    <mergeCell ref="B170:I170"/>
    <mergeCell ref="J170:K170"/>
    <mergeCell ref="B171:I171"/>
    <mergeCell ref="J171:K171"/>
    <mergeCell ref="B172:I172"/>
    <mergeCell ref="J172:K172"/>
    <mergeCell ref="B173:I173"/>
    <mergeCell ref="J173:K173"/>
    <mergeCell ref="B162:I162"/>
    <mergeCell ref="J162:K162"/>
    <mergeCell ref="B163:I163"/>
    <mergeCell ref="J163:K163"/>
    <mergeCell ref="B164:I164"/>
    <mergeCell ref="J164:K164"/>
    <mergeCell ref="B167:Z167"/>
    <mergeCell ref="B168:I168"/>
    <mergeCell ref="J168:K168"/>
    <mergeCell ref="B157:I157"/>
    <mergeCell ref="J157:K157"/>
    <mergeCell ref="B158:I158"/>
    <mergeCell ref="J158:K158"/>
    <mergeCell ref="B159:I159"/>
    <mergeCell ref="J159:K159"/>
    <mergeCell ref="B160:I160"/>
    <mergeCell ref="J160:K160"/>
    <mergeCell ref="B161:I161"/>
    <mergeCell ref="J161:K161"/>
    <mergeCell ref="B152:I152"/>
    <mergeCell ref="J152:K152"/>
    <mergeCell ref="B153:I153"/>
    <mergeCell ref="J153:K153"/>
    <mergeCell ref="B154:I154"/>
    <mergeCell ref="J154:K154"/>
    <mergeCell ref="B155:I155"/>
    <mergeCell ref="J155:K155"/>
    <mergeCell ref="B156:I156"/>
    <mergeCell ref="J156:K156"/>
    <mergeCell ref="B137:I137"/>
    <mergeCell ref="J137:K137"/>
    <mergeCell ref="B138:I138"/>
    <mergeCell ref="J138:K138"/>
    <mergeCell ref="B139:I139"/>
    <mergeCell ref="J139:K139"/>
    <mergeCell ref="B140:I140"/>
    <mergeCell ref="J140:K140"/>
    <mergeCell ref="B151:Z151"/>
    <mergeCell ref="B132:I132"/>
    <mergeCell ref="J132:K132"/>
    <mergeCell ref="B133:I133"/>
    <mergeCell ref="J133:K133"/>
    <mergeCell ref="B134:I134"/>
    <mergeCell ref="J134:K134"/>
    <mergeCell ref="B135:I135"/>
    <mergeCell ref="J135:K135"/>
    <mergeCell ref="B136:I136"/>
    <mergeCell ref="J136:K136"/>
    <mergeCell ref="B127:Z127"/>
    <mergeCell ref="B128:I128"/>
    <mergeCell ref="J128:K128"/>
    <mergeCell ref="B129:I129"/>
    <mergeCell ref="J129:K129"/>
    <mergeCell ref="B130:I130"/>
    <mergeCell ref="J130:K130"/>
    <mergeCell ref="B131:I131"/>
    <mergeCell ref="J131:K131"/>
    <mergeCell ref="B120:I120"/>
    <mergeCell ref="J120:K120"/>
    <mergeCell ref="B121:I121"/>
    <mergeCell ref="J121:K121"/>
    <mergeCell ref="B122:I122"/>
    <mergeCell ref="J122:K122"/>
    <mergeCell ref="B123:I123"/>
    <mergeCell ref="J123:K123"/>
    <mergeCell ref="B124:I124"/>
    <mergeCell ref="J124:K124"/>
    <mergeCell ref="B115:I115"/>
    <mergeCell ref="J115:K115"/>
    <mergeCell ref="B116:I116"/>
    <mergeCell ref="J116:K116"/>
    <mergeCell ref="B117:I117"/>
    <mergeCell ref="J117:K117"/>
    <mergeCell ref="B118:I118"/>
    <mergeCell ref="J118:K118"/>
    <mergeCell ref="B119:I119"/>
    <mergeCell ref="J119:K119"/>
    <mergeCell ref="D100:G100"/>
    <mergeCell ref="J100:M100"/>
    <mergeCell ref="B111:Z111"/>
    <mergeCell ref="B112:I112"/>
    <mergeCell ref="J112:K112"/>
    <mergeCell ref="B113:I113"/>
    <mergeCell ref="J113:K113"/>
    <mergeCell ref="B114:I114"/>
    <mergeCell ref="J114:K114"/>
    <mergeCell ref="D95:G95"/>
    <mergeCell ref="J95:M95"/>
    <mergeCell ref="D96:G96"/>
    <mergeCell ref="J96:M96"/>
    <mergeCell ref="D97:G97"/>
    <mergeCell ref="J97:M97"/>
    <mergeCell ref="D98:G98"/>
    <mergeCell ref="J98:M98"/>
    <mergeCell ref="D99:G99"/>
    <mergeCell ref="J99:M99"/>
    <mergeCell ref="D89:G89"/>
    <mergeCell ref="J89:M89"/>
    <mergeCell ref="Q89:T89"/>
    <mergeCell ref="W89:Z89"/>
    <mergeCell ref="D90:G90"/>
    <mergeCell ref="J90:M90"/>
    <mergeCell ref="Q90:T90"/>
    <mergeCell ref="W90:Z90"/>
    <mergeCell ref="D94:M94"/>
    <mergeCell ref="D86:G86"/>
    <mergeCell ref="J86:M86"/>
    <mergeCell ref="Q86:T86"/>
    <mergeCell ref="W86:Z86"/>
    <mergeCell ref="D87:G87"/>
    <mergeCell ref="J87:M87"/>
    <mergeCell ref="Q87:T87"/>
    <mergeCell ref="W87:Z87"/>
    <mergeCell ref="D88:G88"/>
    <mergeCell ref="J88:M88"/>
    <mergeCell ref="Q88:T88"/>
    <mergeCell ref="W88:Z88"/>
    <mergeCell ref="D80:G80"/>
    <mergeCell ref="J80:M80"/>
    <mergeCell ref="Q80:T80"/>
    <mergeCell ref="W80:Z80"/>
    <mergeCell ref="D84:M84"/>
    <mergeCell ref="Q84:Z84"/>
    <mergeCell ref="D85:G85"/>
    <mergeCell ref="J85:M85"/>
    <mergeCell ref="Q85:T85"/>
    <mergeCell ref="W85:Z85"/>
    <mergeCell ref="D77:G77"/>
    <mergeCell ref="J77:M77"/>
    <mergeCell ref="Q77:T77"/>
    <mergeCell ref="W77:Z77"/>
    <mergeCell ref="D78:G78"/>
    <mergeCell ref="J78:M78"/>
    <mergeCell ref="Q78:T78"/>
    <mergeCell ref="W78:Z78"/>
    <mergeCell ref="D79:G79"/>
    <mergeCell ref="J79:M79"/>
    <mergeCell ref="Q79:T79"/>
    <mergeCell ref="W79:Z79"/>
    <mergeCell ref="D74:M74"/>
    <mergeCell ref="Q74:Z74"/>
    <mergeCell ref="D75:G75"/>
    <mergeCell ref="J75:M75"/>
    <mergeCell ref="Q75:T75"/>
    <mergeCell ref="W75:Z75"/>
    <mergeCell ref="D76:G76"/>
    <mergeCell ref="J76:M76"/>
    <mergeCell ref="Q76:T76"/>
    <mergeCell ref="W76:Z76"/>
    <mergeCell ref="D61:G61"/>
    <mergeCell ref="J61:M61"/>
    <mergeCell ref="Q61:T61"/>
    <mergeCell ref="W61:Z61"/>
    <mergeCell ref="D62:G62"/>
    <mergeCell ref="J62:M62"/>
    <mergeCell ref="Q62:T62"/>
    <mergeCell ref="W62:Z62"/>
    <mergeCell ref="B70:C70"/>
    <mergeCell ref="D70:F70"/>
    <mergeCell ref="D58:G58"/>
    <mergeCell ref="J58:M58"/>
    <mergeCell ref="Q58:T58"/>
    <mergeCell ref="W58:Z58"/>
    <mergeCell ref="D59:G59"/>
    <mergeCell ref="J59:M59"/>
    <mergeCell ref="Q59:T59"/>
    <mergeCell ref="W59:Z59"/>
    <mergeCell ref="D60:G60"/>
    <mergeCell ref="J60:M60"/>
    <mergeCell ref="Q60:T60"/>
    <mergeCell ref="W60:Z60"/>
    <mergeCell ref="D52:G52"/>
    <mergeCell ref="J52:M52"/>
    <mergeCell ref="Q52:T52"/>
    <mergeCell ref="W52:Z52"/>
    <mergeCell ref="D56:M56"/>
    <mergeCell ref="Q56:Z56"/>
    <mergeCell ref="D57:G57"/>
    <mergeCell ref="J57:M57"/>
    <mergeCell ref="Q57:T57"/>
    <mergeCell ref="W57:Z57"/>
    <mergeCell ref="D49:G49"/>
    <mergeCell ref="J49:M49"/>
    <mergeCell ref="Q49:T49"/>
    <mergeCell ref="W49:Z49"/>
    <mergeCell ref="D50:G50"/>
    <mergeCell ref="J50:M50"/>
    <mergeCell ref="Q50:T50"/>
    <mergeCell ref="W50:Z50"/>
    <mergeCell ref="D51:G51"/>
    <mergeCell ref="J51:M51"/>
    <mergeCell ref="Q51:T51"/>
    <mergeCell ref="W51:Z51"/>
    <mergeCell ref="D46:M46"/>
    <mergeCell ref="Q46:Z46"/>
    <mergeCell ref="D47:G47"/>
    <mergeCell ref="J47:M47"/>
    <mergeCell ref="Q47:T47"/>
    <mergeCell ref="W47:Z47"/>
    <mergeCell ref="D48:G48"/>
    <mergeCell ref="J48:M48"/>
    <mergeCell ref="Q48:T48"/>
    <mergeCell ref="W48:Z48"/>
    <mergeCell ref="D40:G40"/>
    <mergeCell ref="J40:M40"/>
    <mergeCell ref="Q40:T40"/>
    <mergeCell ref="W40:Z40"/>
    <mergeCell ref="D41:G41"/>
    <mergeCell ref="J41:M41"/>
    <mergeCell ref="Q41:T41"/>
    <mergeCell ref="W41:Z41"/>
    <mergeCell ref="D42:G42"/>
    <mergeCell ref="J42:M42"/>
    <mergeCell ref="Q42:T42"/>
    <mergeCell ref="W42:Z42"/>
    <mergeCell ref="D37:G37"/>
    <mergeCell ref="J37:M37"/>
    <mergeCell ref="Q37:T37"/>
    <mergeCell ref="W37:Z37"/>
    <mergeCell ref="D38:G38"/>
    <mergeCell ref="J38:M38"/>
    <mergeCell ref="Q38:T38"/>
    <mergeCell ref="W38:Z38"/>
    <mergeCell ref="D39:G39"/>
    <mergeCell ref="J39:M39"/>
    <mergeCell ref="Q39:T39"/>
    <mergeCell ref="W39:Z39"/>
    <mergeCell ref="CC25:CD25"/>
    <mergeCell ref="CF25:CJ25"/>
    <mergeCell ref="B27:Z27"/>
    <mergeCell ref="B32:C32"/>
    <mergeCell ref="D32:F32"/>
    <mergeCell ref="AC32:AN32"/>
    <mergeCell ref="AP32:BA32"/>
    <mergeCell ref="L34:M34"/>
    <mergeCell ref="D36:M36"/>
    <mergeCell ref="Q36:Z36"/>
    <mergeCell ref="BC25:BD25"/>
    <mergeCell ref="BM25:BN25"/>
    <mergeCell ref="BO25:BP25"/>
    <mergeCell ref="BQ25:BR25"/>
    <mergeCell ref="BS25:BT25"/>
    <mergeCell ref="BU25:BV25"/>
    <mergeCell ref="BW25:BX25"/>
    <mergeCell ref="BY25:BZ25"/>
    <mergeCell ref="CA25:CB25"/>
    <mergeCell ref="B25:C25"/>
    <mergeCell ref="J25:K25"/>
    <mergeCell ref="L25:M25"/>
    <mergeCell ref="N25:O25"/>
    <mergeCell ref="P25:Q25"/>
    <mergeCell ref="R25:S25"/>
    <mergeCell ref="T25:U25"/>
    <mergeCell ref="V25:W25"/>
    <mergeCell ref="X25:Y25"/>
    <mergeCell ref="CC23:CD23"/>
    <mergeCell ref="CF23:CJ23"/>
    <mergeCell ref="B24:C24"/>
    <mergeCell ref="J24:K24"/>
    <mergeCell ref="L24:M24"/>
    <mergeCell ref="N24:O24"/>
    <mergeCell ref="P24:Q24"/>
    <mergeCell ref="R24:S24"/>
    <mergeCell ref="T24:U24"/>
    <mergeCell ref="V24:W24"/>
    <mergeCell ref="X24:Y24"/>
    <mergeCell ref="BC24:BD24"/>
    <mergeCell ref="BM24:BN24"/>
    <mergeCell ref="BO24:BP24"/>
    <mergeCell ref="BQ24:BR24"/>
    <mergeCell ref="BS24:BT24"/>
    <mergeCell ref="BU24:BV24"/>
    <mergeCell ref="BW24:BX24"/>
    <mergeCell ref="BY24:BZ24"/>
    <mergeCell ref="CA24:CB24"/>
    <mergeCell ref="CC24:CD24"/>
    <mergeCell ref="CF24:CJ24"/>
    <mergeCell ref="BC23:BD23"/>
    <mergeCell ref="BM23:BN23"/>
    <mergeCell ref="BO23:BP23"/>
    <mergeCell ref="BQ23:BR23"/>
    <mergeCell ref="BS23:BT23"/>
    <mergeCell ref="BU23:BV23"/>
    <mergeCell ref="BW23:BX23"/>
    <mergeCell ref="BY23:BZ23"/>
    <mergeCell ref="CA23:CB23"/>
    <mergeCell ref="B23:C23"/>
    <mergeCell ref="J23:K23"/>
    <mergeCell ref="L23:M23"/>
    <mergeCell ref="N23:O23"/>
    <mergeCell ref="P23:Q23"/>
    <mergeCell ref="R23:S23"/>
    <mergeCell ref="T23:U23"/>
    <mergeCell ref="V23:W23"/>
    <mergeCell ref="X23:Y23"/>
    <mergeCell ref="CC21:CD21"/>
    <mergeCell ref="CF21:CJ21"/>
    <mergeCell ref="B22:C22"/>
    <mergeCell ref="J22:K22"/>
    <mergeCell ref="L22:M22"/>
    <mergeCell ref="N22:O22"/>
    <mergeCell ref="P22:Q22"/>
    <mergeCell ref="R22:S22"/>
    <mergeCell ref="T22:U22"/>
    <mergeCell ref="V22:W22"/>
    <mergeCell ref="X22:Y22"/>
    <mergeCell ref="BC22:BD22"/>
    <mergeCell ref="BM22:BN22"/>
    <mergeCell ref="BO22:BP22"/>
    <mergeCell ref="BQ22:BR22"/>
    <mergeCell ref="BS22:BT22"/>
    <mergeCell ref="BU22:BV22"/>
    <mergeCell ref="BW22:BX22"/>
    <mergeCell ref="BY22:BZ22"/>
    <mergeCell ref="CA22:CB22"/>
    <mergeCell ref="CC22:CD22"/>
    <mergeCell ref="CF22:CJ22"/>
    <mergeCell ref="BC21:BD21"/>
    <mergeCell ref="BM21:BN21"/>
    <mergeCell ref="BO21:BP21"/>
    <mergeCell ref="BQ21:BR21"/>
    <mergeCell ref="BS21:BT21"/>
    <mergeCell ref="BU21:BV21"/>
    <mergeCell ref="BW21:BX21"/>
    <mergeCell ref="BY21:BZ21"/>
    <mergeCell ref="CA21:CB21"/>
    <mergeCell ref="B21:C21"/>
    <mergeCell ref="J21:K21"/>
    <mergeCell ref="L21:M21"/>
    <mergeCell ref="N21:O21"/>
    <mergeCell ref="P21:Q21"/>
    <mergeCell ref="R21:S21"/>
    <mergeCell ref="T21:U21"/>
    <mergeCell ref="V21:W21"/>
    <mergeCell ref="X21:Y21"/>
    <mergeCell ref="CC19:CD19"/>
    <mergeCell ref="CF19:CJ19"/>
    <mergeCell ref="B20:C20"/>
    <mergeCell ref="J20:K20"/>
    <mergeCell ref="L20:M20"/>
    <mergeCell ref="N20:O20"/>
    <mergeCell ref="P20:Q20"/>
    <mergeCell ref="R20:S20"/>
    <mergeCell ref="T20:U20"/>
    <mergeCell ref="V20:W20"/>
    <mergeCell ref="X20:Y20"/>
    <mergeCell ref="BC20:BD20"/>
    <mergeCell ref="BM20:BN20"/>
    <mergeCell ref="BO20:BP20"/>
    <mergeCell ref="BQ20:BR20"/>
    <mergeCell ref="BS20:BT20"/>
    <mergeCell ref="BU20:BV20"/>
    <mergeCell ref="BW20:BX20"/>
    <mergeCell ref="BY20:BZ20"/>
    <mergeCell ref="CA20:CB20"/>
    <mergeCell ref="CC20:CD20"/>
    <mergeCell ref="CF20:CJ20"/>
    <mergeCell ref="BC19:BD19"/>
    <mergeCell ref="BM19:BN19"/>
    <mergeCell ref="BO19:BP19"/>
    <mergeCell ref="BQ19:BR19"/>
    <mergeCell ref="BS19:BT19"/>
    <mergeCell ref="BU19:BV19"/>
    <mergeCell ref="BW19:BX19"/>
    <mergeCell ref="BY19:BZ19"/>
    <mergeCell ref="CA19:CB19"/>
    <mergeCell ref="B19:C19"/>
    <mergeCell ref="J19:K19"/>
    <mergeCell ref="L19:M19"/>
    <mergeCell ref="N19:O19"/>
    <mergeCell ref="P19:Q19"/>
    <mergeCell ref="R19:S19"/>
    <mergeCell ref="T19:U19"/>
    <mergeCell ref="V19:W19"/>
    <mergeCell ref="X19:Y19"/>
    <mergeCell ref="CC17:CD17"/>
    <mergeCell ref="CF17:CJ17"/>
    <mergeCell ref="B18:C18"/>
    <mergeCell ref="J18:K18"/>
    <mergeCell ref="L18:M18"/>
    <mergeCell ref="N18:O18"/>
    <mergeCell ref="P18:Q18"/>
    <mergeCell ref="R18:S18"/>
    <mergeCell ref="T18:U18"/>
    <mergeCell ref="V18:W18"/>
    <mergeCell ref="X18:Y18"/>
    <mergeCell ref="BC18:BD18"/>
    <mergeCell ref="BM18:BN18"/>
    <mergeCell ref="BO18:BP18"/>
    <mergeCell ref="BQ18:BR18"/>
    <mergeCell ref="BS18:BT18"/>
    <mergeCell ref="BU18:BV18"/>
    <mergeCell ref="BW18:BX18"/>
    <mergeCell ref="BY18:BZ18"/>
    <mergeCell ref="CA18:CB18"/>
    <mergeCell ref="CC18:CD18"/>
    <mergeCell ref="CF18:CJ18"/>
    <mergeCell ref="BC17:BD17"/>
    <mergeCell ref="BM17:BN17"/>
    <mergeCell ref="BO17:BP17"/>
    <mergeCell ref="BQ17:BR17"/>
    <mergeCell ref="BS17:BT17"/>
    <mergeCell ref="BU17:BV17"/>
    <mergeCell ref="BW17:BX17"/>
    <mergeCell ref="BY17:BZ17"/>
    <mergeCell ref="CA17:CB17"/>
    <mergeCell ref="B17:C17"/>
    <mergeCell ref="J17:K17"/>
    <mergeCell ref="L17:M17"/>
    <mergeCell ref="N17:O17"/>
    <mergeCell ref="P17:Q17"/>
    <mergeCell ref="R17:S17"/>
    <mergeCell ref="T17:U17"/>
    <mergeCell ref="V17:W17"/>
    <mergeCell ref="X17:Y17"/>
    <mergeCell ref="CC15:CD15"/>
    <mergeCell ref="CF15:CJ15"/>
    <mergeCell ref="B16:C16"/>
    <mergeCell ref="J16:K16"/>
    <mergeCell ref="L16:M16"/>
    <mergeCell ref="N16:O16"/>
    <mergeCell ref="P16:Q16"/>
    <mergeCell ref="R16:S16"/>
    <mergeCell ref="T16:U16"/>
    <mergeCell ref="V16:W16"/>
    <mergeCell ref="X16:Y16"/>
    <mergeCell ref="BC16:BD16"/>
    <mergeCell ref="BM16:BN16"/>
    <mergeCell ref="BO16:BP16"/>
    <mergeCell ref="BQ16:BR16"/>
    <mergeCell ref="BS16:BT16"/>
    <mergeCell ref="BU16:BV16"/>
    <mergeCell ref="BW16:BX16"/>
    <mergeCell ref="BY16:BZ16"/>
    <mergeCell ref="CA16:CB16"/>
    <mergeCell ref="CC16:CD16"/>
    <mergeCell ref="CF16:CJ16"/>
    <mergeCell ref="BC15:BD15"/>
    <mergeCell ref="BM15:BN15"/>
    <mergeCell ref="BO15:BP15"/>
    <mergeCell ref="BQ15:BR15"/>
    <mergeCell ref="BS15:BT15"/>
    <mergeCell ref="BU15:BV15"/>
    <mergeCell ref="BW15:BX15"/>
    <mergeCell ref="BY15:BZ15"/>
    <mergeCell ref="CA15:CB15"/>
    <mergeCell ref="B15:C15"/>
    <mergeCell ref="J15:K15"/>
    <mergeCell ref="L15:M15"/>
    <mergeCell ref="N15:O15"/>
    <mergeCell ref="P15:Q15"/>
    <mergeCell ref="R15:S15"/>
    <mergeCell ref="T15:U15"/>
    <mergeCell ref="V15:W15"/>
    <mergeCell ref="X15:Y15"/>
    <mergeCell ref="CF13:CJ13"/>
    <mergeCell ref="B14:C14"/>
    <mergeCell ref="J14:K14"/>
    <mergeCell ref="L14:M14"/>
    <mergeCell ref="N14:O14"/>
    <mergeCell ref="P14:Q14"/>
    <mergeCell ref="R14:S14"/>
    <mergeCell ref="T14:U14"/>
    <mergeCell ref="V14:W14"/>
    <mergeCell ref="X14:Y14"/>
    <mergeCell ref="BC14:BD14"/>
    <mergeCell ref="BM14:BN14"/>
    <mergeCell ref="BO14:BP14"/>
    <mergeCell ref="BQ14:BR14"/>
    <mergeCell ref="BS14:BT14"/>
    <mergeCell ref="BU14:BV14"/>
    <mergeCell ref="BW14:BX14"/>
    <mergeCell ref="BY14:BZ14"/>
    <mergeCell ref="CA14:CB14"/>
    <mergeCell ref="CC14:CD14"/>
    <mergeCell ref="CF14:CJ14"/>
    <mergeCell ref="B12:Y12"/>
    <mergeCell ref="BC12:CD12"/>
    <mergeCell ref="B13:C13"/>
    <mergeCell ref="D13:I13"/>
    <mergeCell ref="J13:K13"/>
    <mergeCell ref="L13:M13"/>
    <mergeCell ref="N13:O13"/>
    <mergeCell ref="P13:Q13"/>
    <mergeCell ref="R13:S13"/>
    <mergeCell ref="T13:U13"/>
    <mergeCell ref="V13:W13"/>
    <mergeCell ref="X13:Y13"/>
    <mergeCell ref="BC13:BD13"/>
    <mergeCell ref="BE13:BJ13"/>
    <mergeCell ref="BM13:BN13"/>
    <mergeCell ref="BO13:BP13"/>
    <mergeCell ref="BQ13:BR13"/>
    <mergeCell ref="BS13:BT13"/>
    <mergeCell ref="BU13:BV13"/>
    <mergeCell ref="BW13:BX13"/>
    <mergeCell ref="BY13:BZ13"/>
    <mergeCell ref="CA13:CB13"/>
    <mergeCell ref="CC13:CD13"/>
    <mergeCell ref="C7:E7"/>
    <mergeCell ref="F7:G7"/>
    <mergeCell ref="I7:K7"/>
    <mergeCell ref="L7:M7"/>
    <mergeCell ref="O7:Q7"/>
    <mergeCell ref="R7:S7"/>
    <mergeCell ref="U7:W7"/>
    <mergeCell ref="X7:Y7"/>
    <mergeCell ref="C8:E8"/>
    <mergeCell ref="F8:G8"/>
    <mergeCell ref="I8:K8"/>
    <mergeCell ref="L8:M8"/>
    <mergeCell ref="O8:Q8"/>
    <mergeCell ref="R8:S8"/>
    <mergeCell ref="U8:W8"/>
    <mergeCell ref="X8:Y8"/>
    <mergeCell ref="B1:Y1"/>
    <mergeCell ref="B5:Y5"/>
    <mergeCell ref="C6:E6"/>
    <mergeCell ref="F6:G6"/>
    <mergeCell ref="I6:K6"/>
    <mergeCell ref="L6:M6"/>
    <mergeCell ref="O6:Q6"/>
    <mergeCell ref="R6:S6"/>
    <mergeCell ref="U6:W6"/>
    <mergeCell ref="X6:Y6"/>
  </mergeCells>
  <printOptions horizontalCentered="1"/>
  <pageMargins left="0.196527777777778" right="0.196527777777778" top="0.196527777777778" bottom="0.196527777777778" header="0.511811023622047" footer="0.511811023622047"/>
  <pageSetup paperSize="9" scale="61" orientation="portrait" horizontalDpi="300" verticalDpi="300"/>
  <rowBreaks count="2" manualBreakCount="2">
    <brk id="26" max="16383" man="1"/>
    <brk id="69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528"/>
  <sheetViews>
    <sheetView showGridLines="0" topLeftCell="B1" zoomScale="70" zoomScaleNormal="70" zoomScalePageLayoutView="50" workbookViewId="0">
      <selection activeCell="X2" sqref="X2"/>
    </sheetView>
  </sheetViews>
  <sheetFormatPr defaultColWidth="8.33203125" defaultRowHeight="20.100000000000001" customHeight="1"/>
  <cols>
    <col min="1" max="1" width="8" style="78" hidden="1" customWidth="1"/>
    <col min="2" max="2" width="2.5546875" customWidth="1"/>
    <col min="3" max="3" width="16.88671875" customWidth="1"/>
    <col min="4" max="4" width="2.5546875" customWidth="1"/>
    <col min="5" max="9" width="9.77734375" customWidth="1"/>
    <col min="10" max="10" width="2.5546875" customWidth="1"/>
    <col min="11" max="11" width="11.109375" customWidth="1"/>
    <col min="12" max="12" width="2.5546875" customWidth="1"/>
    <col min="13" max="13" width="9.77734375" customWidth="1"/>
    <col min="14" max="14" width="2.5546875" customWidth="1"/>
    <col min="15" max="15" width="16.88671875" customWidth="1"/>
    <col min="16" max="16" width="2.5546875" customWidth="1"/>
    <col min="17" max="21" width="9.77734375" customWidth="1"/>
    <col min="22" max="22" width="2.5546875" customWidth="1"/>
    <col min="23" max="23" width="11.109375" customWidth="1"/>
    <col min="24" max="24" width="2.5546875" customWidth="1"/>
    <col min="25" max="25" width="3.44140625" style="79" customWidth="1"/>
    <col min="26" max="26" width="7.88671875" style="79" customWidth="1"/>
    <col min="27" max="27" width="30.88671875" style="79" customWidth="1"/>
    <col min="28" max="28" width="18.6640625" style="79" customWidth="1"/>
    <col min="29" max="29" width="4.6640625" style="79" customWidth="1"/>
    <col min="30" max="31" width="4.77734375" style="79" customWidth="1"/>
    <col min="32" max="33" width="27.6640625" style="79" customWidth="1"/>
    <col min="34" max="257" width="8.33203125" style="79"/>
  </cols>
  <sheetData>
    <row r="1" spans="1:257" ht="24.75" customHeight="1">
      <c r="A1" s="8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Z1" s="81" t="s">
        <v>63</v>
      </c>
      <c r="AA1" s="81" t="s">
        <v>64</v>
      </c>
      <c r="AB1" s="81" t="s">
        <v>65</v>
      </c>
      <c r="AC1" s="81" t="s">
        <v>66</v>
      </c>
      <c r="AD1" s="81" t="s">
        <v>67</v>
      </c>
      <c r="AE1" s="81" t="s">
        <v>68</v>
      </c>
      <c r="AF1" s="81" t="s">
        <v>69</v>
      </c>
      <c r="AG1" s="81" t="s">
        <v>70</v>
      </c>
    </row>
    <row r="2" spans="1:257" ht="24.75" customHeight="1">
      <c r="A2" s="80"/>
      <c r="B2" s="82"/>
      <c r="C2" s="83" t="s">
        <v>64</v>
      </c>
      <c r="D2" s="84"/>
      <c r="E2" s="84"/>
      <c r="F2" s="84"/>
      <c r="G2" s="84"/>
      <c r="H2" s="84"/>
      <c r="I2" s="84"/>
      <c r="J2" s="84"/>
      <c r="K2" s="85" t="s">
        <v>65</v>
      </c>
      <c r="L2" s="86"/>
      <c r="M2" s="15"/>
      <c r="N2" s="82"/>
      <c r="O2" s="83" t="s">
        <v>64</v>
      </c>
      <c r="P2" s="84"/>
      <c r="Q2" s="84"/>
      <c r="R2" s="84"/>
      <c r="S2" s="84"/>
      <c r="T2" s="84"/>
      <c r="U2" s="84"/>
      <c r="V2" s="84"/>
      <c r="W2" s="85" t="s">
        <v>65</v>
      </c>
      <c r="X2" s="86"/>
      <c r="Z2" s="87">
        <v>1</v>
      </c>
      <c r="AA2" s="88" t="str">
        <f>'12'!B1</f>
        <v>F.P.F.M. - Taça São Paulo - 2026</v>
      </c>
      <c r="AB2" s="88" t="str">
        <f>'12'!B3</f>
        <v>ADULTO - Interior - Ituano</v>
      </c>
      <c r="AC2" s="89">
        <v>1</v>
      </c>
      <c r="AD2" s="89">
        <v>1</v>
      </c>
      <c r="AE2" s="89">
        <f>'12'!B37</f>
        <v>1</v>
      </c>
      <c r="AF2" s="88" t="str">
        <f>'12'!D37</f>
        <v xml:space="preserve"> LUI-ITU </v>
      </c>
      <c r="AG2" s="88" t="str">
        <f>'12'!J37</f>
        <v xml:space="preserve"> TCHAKA-ITU </v>
      </c>
    </row>
    <row r="3" spans="1:257" ht="24.9" customHeight="1">
      <c r="A3" s="90"/>
      <c r="B3" s="91"/>
      <c r="C3" s="92" t="str">
        <f>$AA$2</f>
        <v>F.P.F.M. - Taça São Paulo - 2026</v>
      </c>
      <c r="D3" s="93"/>
      <c r="E3" s="93"/>
      <c r="F3" s="93"/>
      <c r="G3" s="93"/>
      <c r="H3" s="93"/>
      <c r="I3" s="93"/>
      <c r="J3" s="93"/>
      <c r="K3" s="94" t="str">
        <f>$AB$2</f>
        <v>ADULTO - Interior - Ituano</v>
      </c>
      <c r="L3" s="95"/>
      <c r="M3" s="96"/>
      <c r="N3" s="97"/>
      <c r="O3" s="92" t="str">
        <f>$AA$3</f>
        <v>F.P.F.M. - Taça São Paulo - 2026</v>
      </c>
      <c r="P3" s="93"/>
      <c r="Q3" s="93"/>
      <c r="R3" s="93"/>
      <c r="S3" s="93"/>
      <c r="T3" s="93"/>
      <c r="U3" s="93"/>
      <c r="V3" s="93"/>
      <c r="W3" s="94" t="str">
        <f>$AB$3</f>
        <v>ADULTO - Interior - Ituano</v>
      </c>
      <c r="X3" s="95"/>
      <c r="Y3" s="98"/>
      <c r="Z3" s="87">
        <v>2</v>
      </c>
      <c r="AA3" s="88" t="str">
        <f t="shared" ref="AA3:AA34" si="0">AA2</f>
        <v>F.P.F.M. - Taça São Paulo - 2026</v>
      </c>
      <c r="AB3" s="88" t="str">
        <f t="shared" ref="AB3:AB34" si="1">AB2</f>
        <v>ADULTO - Interior - Ituano</v>
      </c>
      <c r="AC3" s="89">
        <v>1</v>
      </c>
      <c r="AD3" s="89">
        <v>1</v>
      </c>
      <c r="AE3" s="89">
        <f>'12'!B38</f>
        <v>2</v>
      </c>
      <c r="AF3" s="88" t="str">
        <f>'12'!D38</f>
        <v xml:space="preserve"> MARCELO CARLOS-ITU </v>
      </c>
      <c r="AG3" s="88" t="str">
        <f>'12'!J38</f>
        <v xml:space="preserve"> JOÃO JANUARIO-ITU </v>
      </c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spans="1:257" ht="24.9" customHeight="1">
      <c r="A4" s="80"/>
      <c r="B4" s="99"/>
      <c r="C4" s="16"/>
      <c r="D4" s="16"/>
      <c r="E4" s="38"/>
      <c r="F4" s="38"/>
      <c r="G4" s="38"/>
      <c r="H4" s="38"/>
      <c r="I4" s="38"/>
      <c r="J4" s="15"/>
      <c r="K4" s="15"/>
      <c r="L4" s="100"/>
      <c r="M4" s="15"/>
      <c r="N4" s="99"/>
      <c r="O4" s="16"/>
      <c r="P4" s="16"/>
      <c r="Q4" s="38"/>
      <c r="R4" s="38"/>
      <c r="S4" s="38"/>
      <c r="T4" s="38"/>
      <c r="U4" s="38"/>
      <c r="V4" s="15"/>
      <c r="W4" s="15"/>
      <c r="X4" s="100"/>
      <c r="Z4" s="87">
        <v>3</v>
      </c>
      <c r="AA4" s="88" t="str">
        <f t="shared" si="0"/>
        <v>F.P.F.M. - Taça São Paulo - 2026</v>
      </c>
      <c r="AB4" s="88" t="str">
        <f t="shared" si="1"/>
        <v>ADULTO - Interior - Ituano</v>
      </c>
      <c r="AC4" s="89">
        <v>1</v>
      </c>
      <c r="AD4" s="89">
        <v>1</v>
      </c>
      <c r="AE4" s="89">
        <f>'12'!B39</f>
        <v>3</v>
      </c>
      <c r="AF4" s="88" t="str">
        <f>'12'!D39</f>
        <v xml:space="preserve"> VIRCILIO CROSARA-ITU </v>
      </c>
      <c r="AG4" s="88" t="str">
        <f>'12'!J39</f>
        <v xml:space="preserve"> BUENO-ITU </v>
      </c>
    </row>
    <row r="5" spans="1:257" ht="24.9" customHeight="1">
      <c r="A5" s="80">
        <v>1</v>
      </c>
      <c r="B5" s="99"/>
      <c r="C5" s="101" t="s">
        <v>71</v>
      </c>
      <c r="D5" s="16"/>
      <c r="E5" s="119" t="str">
        <f>$AF$2</f>
        <v xml:space="preserve"> LUI-ITU </v>
      </c>
      <c r="F5" s="119"/>
      <c r="G5" s="119"/>
      <c r="H5" s="119"/>
      <c r="I5" s="119"/>
      <c r="J5" s="15"/>
      <c r="K5" s="15"/>
      <c r="L5" s="100"/>
      <c r="M5" s="15"/>
      <c r="N5" s="99"/>
      <c r="O5" s="101" t="s">
        <v>71</v>
      </c>
      <c r="P5" s="16"/>
      <c r="Q5" s="119" t="str">
        <f>$AF$3</f>
        <v xml:space="preserve"> MARCELO CARLOS-ITU </v>
      </c>
      <c r="R5" s="119"/>
      <c r="S5" s="119"/>
      <c r="T5" s="119"/>
      <c r="U5" s="119"/>
      <c r="V5" s="15"/>
      <c r="W5" s="15"/>
      <c r="X5" s="100"/>
      <c r="Z5" s="87">
        <v>4</v>
      </c>
      <c r="AA5" s="88" t="str">
        <f t="shared" si="0"/>
        <v>F.P.F.M. - Taça São Paulo - 2026</v>
      </c>
      <c r="AB5" s="88" t="str">
        <f t="shared" si="1"/>
        <v>ADULTO - Interior - Ituano</v>
      </c>
      <c r="AC5" s="89">
        <v>1</v>
      </c>
      <c r="AD5" s="89">
        <v>1</v>
      </c>
      <c r="AE5" s="89">
        <f>'12'!B40</f>
        <v>4</v>
      </c>
      <c r="AF5" s="88" t="str">
        <f>'12'!D40</f>
        <v xml:space="preserve"> PIETRO ERCOLIN-ECSB </v>
      </c>
      <c r="AG5" s="88" t="str">
        <f>'12'!J40</f>
        <v xml:space="preserve"> LEO DEMELITE-ECSB </v>
      </c>
    </row>
    <row r="6" spans="1:257" ht="24.9" customHeight="1">
      <c r="A6" s="80">
        <v>1</v>
      </c>
      <c r="B6" s="99"/>
      <c r="C6" s="120">
        <f>$AC$2</f>
        <v>1</v>
      </c>
      <c r="D6" s="36"/>
      <c r="E6" s="119"/>
      <c r="F6" s="119"/>
      <c r="G6" s="119"/>
      <c r="H6" s="119"/>
      <c r="I6" s="119"/>
      <c r="J6" s="15"/>
      <c r="K6" s="121"/>
      <c r="L6" s="100"/>
      <c r="M6" s="15"/>
      <c r="N6" s="99"/>
      <c r="O6" s="122">
        <f>$AC$3</f>
        <v>1</v>
      </c>
      <c r="P6" s="36"/>
      <c r="Q6" s="119"/>
      <c r="R6" s="119"/>
      <c r="S6" s="119"/>
      <c r="T6" s="119"/>
      <c r="U6" s="119"/>
      <c r="V6" s="15"/>
      <c r="W6" s="121"/>
      <c r="X6" s="100"/>
      <c r="Z6" s="87">
        <v>5</v>
      </c>
      <c r="AA6" s="88" t="str">
        <f t="shared" si="0"/>
        <v>F.P.F.M. - Taça São Paulo - 2026</v>
      </c>
      <c r="AB6" s="88" t="str">
        <f t="shared" si="1"/>
        <v>ADULTO - Interior - Ituano</v>
      </c>
      <c r="AC6" s="89">
        <v>1</v>
      </c>
      <c r="AD6" s="89">
        <v>1</v>
      </c>
      <c r="AE6" s="89">
        <f>'12'!B41</f>
        <v>5</v>
      </c>
      <c r="AF6" s="88" t="str">
        <f>'12'!D41</f>
        <v xml:space="preserve"> ADILSON HOLANDA-CFC </v>
      </c>
      <c r="AG6" s="88" t="str">
        <f>'12'!J41</f>
        <v xml:space="preserve"> JULIO ERCOLIN-ECSB </v>
      </c>
    </row>
    <row r="7" spans="1:257" ht="24.9" customHeight="1">
      <c r="A7" s="80"/>
      <c r="B7" s="99"/>
      <c r="C7" s="120"/>
      <c r="D7" s="36"/>
      <c r="E7" s="102"/>
      <c r="F7" s="102"/>
      <c r="G7" s="102"/>
      <c r="H7" s="102"/>
      <c r="I7" s="102"/>
      <c r="J7" s="15"/>
      <c r="K7" s="121"/>
      <c r="L7" s="100"/>
      <c r="M7" s="15"/>
      <c r="N7" s="99"/>
      <c r="O7" s="122"/>
      <c r="P7" s="36"/>
      <c r="Q7" s="102"/>
      <c r="R7" s="102"/>
      <c r="S7" s="102"/>
      <c r="T7" s="102"/>
      <c r="U7" s="102"/>
      <c r="V7" s="15"/>
      <c r="W7" s="121"/>
      <c r="X7" s="100"/>
      <c r="Z7" s="87">
        <v>6</v>
      </c>
      <c r="AA7" s="88" t="str">
        <f t="shared" si="0"/>
        <v>F.P.F.M. - Taça São Paulo - 2026</v>
      </c>
      <c r="AB7" s="88" t="str">
        <f t="shared" si="1"/>
        <v>ADULTO - Interior - Ituano</v>
      </c>
      <c r="AC7" s="89">
        <v>1</v>
      </c>
      <c r="AD7" s="89">
        <v>1</v>
      </c>
      <c r="AE7" s="89">
        <f>'12'!B42</f>
        <v>6</v>
      </c>
      <c r="AF7" s="88" t="str">
        <f>'12'!D42</f>
        <v xml:space="preserve"> GIOVANNI SAJO-ECSB </v>
      </c>
      <c r="AG7" s="88" t="str">
        <f>'12'!J42</f>
        <v xml:space="preserve"> BUZIN-ECSB </v>
      </c>
    </row>
    <row r="8" spans="1:257" ht="24.9" customHeight="1">
      <c r="A8" s="80"/>
      <c r="B8" s="99"/>
      <c r="C8" s="15"/>
      <c r="D8" s="36"/>
      <c r="E8" s="102"/>
      <c r="F8" s="102"/>
      <c r="G8" s="102"/>
      <c r="H8" s="102"/>
      <c r="I8" s="102"/>
      <c r="J8" s="15"/>
      <c r="K8" s="121"/>
      <c r="L8" s="100"/>
      <c r="M8" s="15"/>
      <c r="N8" s="99"/>
      <c r="O8" s="15"/>
      <c r="P8" s="36"/>
      <c r="Q8" s="102"/>
      <c r="R8" s="102"/>
      <c r="S8" s="102"/>
      <c r="T8" s="102"/>
      <c r="U8" s="102"/>
      <c r="V8" s="15"/>
      <c r="W8" s="121"/>
      <c r="X8" s="100"/>
      <c r="Z8" s="87">
        <v>7</v>
      </c>
      <c r="AA8" s="88" t="str">
        <f t="shared" si="0"/>
        <v>F.P.F.M. - Taça São Paulo - 2026</v>
      </c>
      <c r="AB8" s="88" t="str">
        <f t="shared" si="1"/>
        <v>ADULTO - Interior - Ituano</v>
      </c>
      <c r="AC8" s="89">
        <v>1</v>
      </c>
      <c r="AD8" s="89">
        <f t="shared" ref="AD8:AD39" si="2">AD2+1</f>
        <v>2</v>
      </c>
      <c r="AE8" s="89">
        <f>'12'!O37</f>
        <v>3</v>
      </c>
      <c r="AF8" s="88" t="str">
        <f>'12'!Q37</f>
        <v xml:space="preserve"> LUI-ITU </v>
      </c>
      <c r="AG8" s="88" t="str">
        <f>'12'!W37</f>
        <v xml:space="preserve"> JOÃO JANUARIO-ITU </v>
      </c>
    </row>
    <row r="9" spans="1:257" ht="24.9" customHeight="1">
      <c r="A9" s="80"/>
      <c r="B9" s="99"/>
      <c r="C9" s="101" t="s">
        <v>72</v>
      </c>
      <c r="D9" s="36"/>
      <c r="E9" s="102"/>
      <c r="F9" s="102"/>
      <c r="G9" s="102"/>
      <c r="H9" s="102"/>
      <c r="I9" s="102"/>
      <c r="J9" s="15"/>
      <c r="K9" s="15"/>
      <c r="L9" s="100"/>
      <c r="M9" s="15"/>
      <c r="N9" s="99"/>
      <c r="O9" s="101" t="s">
        <v>72</v>
      </c>
      <c r="P9" s="36"/>
      <c r="Q9" s="102"/>
      <c r="R9" s="102"/>
      <c r="S9" s="102"/>
      <c r="T9" s="102"/>
      <c r="U9" s="102"/>
      <c r="V9" s="15"/>
      <c r="W9" s="15"/>
      <c r="X9" s="100"/>
      <c r="Z9" s="87">
        <v>8</v>
      </c>
      <c r="AA9" s="88" t="str">
        <f t="shared" si="0"/>
        <v>F.P.F.M. - Taça São Paulo - 2026</v>
      </c>
      <c r="AB9" s="88" t="str">
        <f t="shared" si="1"/>
        <v>ADULTO - Interior - Ituano</v>
      </c>
      <c r="AC9" s="89">
        <v>1</v>
      </c>
      <c r="AD9" s="89">
        <f t="shared" si="2"/>
        <v>2</v>
      </c>
      <c r="AE9" s="89">
        <f>'12'!O38</f>
        <v>4</v>
      </c>
      <c r="AF9" s="88" t="str">
        <f>'12'!Q38</f>
        <v xml:space="preserve"> TCHAKA-ITU </v>
      </c>
      <c r="AG9" s="88" t="str">
        <f>'12'!W38</f>
        <v xml:space="preserve"> BUENO-ITU </v>
      </c>
    </row>
    <row r="10" spans="1:257" ht="24.9" customHeight="1">
      <c r="A10" s="80"/>
      <c r="B10" s="103"/>
      <c r="C10" s="122">
        <f>$AD$2</f>
        <v>1</v>
      </c>
      <c r="D10" s="15"/>
      <c r="E10" s="15"/>
      <c r="F10" s="15"/>
      <c r="G10" s="15"/>
      <c r="H10" s="15"/>
      <c r="I10" s="15"/>
      <c r="J10" s="15"/>
      <c r="K10" s="15"/>
      <c r="L10" s="100"/>
      <c r="M10" s="15"/>
      <c r="N10" s="103"/>
      <c r="O10" s="122">
        <f>$AD$3</f>
        <v>1</v>
      </c>
      <c r="P10" s="15"/>
      <c r="Q10" s="15"/>
      <c r="R10" s="15"/>
      <c r="S10" s="15"/>
      <c r="T10" s="15"/>
      <c r="U10" s="15"/>
      <c r="V10" s="15"/>
      <c r="W10" s="15"/>
      <c r="X10" s="100"/>
      <c r="Z10" s="87">
        <v>9</v>
      </c>
      <c r="AA10" s="88" t="str">
        <f t="shared" si="0"/>
        <v>F.P.F.M. - Taça São Paulo - 2026</v>
      </c>
      <c r="AB10" s="88" t="str">
        <f t="shared" si="1"/>
        <v>ADULTO - Interior - Ituano</v>
      </c>
      <c r="AC10" s="89">
        <v>1</v>
      </c>
      <c r="AD10" s="89">
        <f t="shared" si="2"/>
        <v>2</v>
      </c>
      <c r="AE10" s="89">
        <f>'12'!O39</f>
        <v>5</v>
      </c>
      <c r="AF10" s="88" t="str">
        <f>'12'!Q39</f>
        <v xml:space="preserve"> MARCELO CARLOS-ITU </v>
      </c>
      <c r="AG10" s="88" t="str">
        <f>'12'!W39</f>
        <v xml:space="preserve"> VIRCILIO CROSARA-ITU </v>
      </c>
    </row>
    <row r="11" spans="1:257" ht="24.9" customHeight="1">
      <c r="A11" s="80">
        <v>1</v>
      </c>
      <c r="B11" s="103"/>
      <c r="C11" s="122"/>
      <c r="D11" s="15"/>
      <c r="E11" s="119" t="str">
        <f>$AG$2</f>
        <v xml:space="preserve"> TCHAKA-ITU </v>
      </c>
      <c r="F11" s="119"/>
      <c r="G11" s="119"/>
      <c r="H11" s="119"/>
      <c r="I11" s="119"/>
      <c r="J11" s="15"/>
      <c r="K11" s="15"/>
      <c r="L11" s="100"/>
      <c r="M11" s="15"/>
      <c r="N11" s="103"/>
      <c r="O11" s="122"/>
      <c r="P11" s="15"/>
      <c r="Q11" s="119" t="str">
        <f>$AG$3</f>
        <v xml:space="preserve"> JOÃO JANUARIO-ITU </v>
      </c>
      <c r="R11" s="119"/>
      <c r="S11" s="119"/>
      <c r="T11" s="119"/>
      <c r="U11" s="119"/>
      <c r="V11" s="15"/>
      <c r="W11" s="15"/>
      <c r="X11" s="100"/>
      <c r="Z11" s="87">
        <v>10</v>
      </c>
      <c r="AA11" s="88" t="str">
        <f t="shared" si="0"/>
        <v>F.P.F.M. - Taça São Paulo - 2026</v>
      </c>
      <c r="AB11" s="88" t="str">
        <f t="shared" si="1"/>
        <v>ADULTO - Interior - Ituano</v>
      </c>
      <c r="AC11" s="89">
        <v>1</v>
      </c>
      <c r="AD11" s="89">
        <f t="shared" si="2"/>
        <v>2</v>
      </c>
      <c r="AE11" s="89">
        <f>'12'!O40</f>
        <v>6</v>
      </c>
      <c r="AF11" s="88" t="str">
        <f>'12'!Q40</f>
        <v xml:space="preserve"> PIETRO ERCOLIN-ECSB </v>
      </c>
      <c r="AG11" s="88" t="str">
        <f>'12'!W40</f>
        <v xml:space="preserve"> JULIO ERCOLIN-ECSB </v>
      </c>
    </row>
    <row r="12" spans="1:257" ht="24.9" customHeight="1">
      <c r="A12" s="80">
        <v>1</v>
      </c>
      <c r="B12" s="103"/>
      <c r="C12" s="15"/>
      <c r="D12" s="15"/>
      <c r="E12" s="119"/>
      <c r="F12" s="119"/>
      <c r="G12" s="119"/>
      <c r="H12" s="119"/>
      <c r="I12" s="119"/>
      <c r="J12" s="15"/>
      <c r="K12" s="121"/>
      <c r="L12" s="100"/>
      <c r="M12" s="15"/>
      <c r="N12" s="103"/>
      <c r="O12" s="15"/>
      <c r="P12" s="15"/>
      <c r="Q12" s="119"/>
      <c r="R12" s="119"/>
      <c r="S12" s="119"/>
      <c r="T12" s="119"/>
      <c r="U12" s="119"/>
      <c r="V12" s="15"/>
      <c r="W12" s="121"/>
      <c r="X12" s="100"/>
      <c r="Z12" s="87">
        <v>11</v>
      </c>
      <c r="AA12" s="88" t="str">
        <f t="shared" si="0"/>
        <v>F.P.F.M. - Taça São Paulo - 2026</v>
      </c>
      <c r="AB12" s="88" t="str">
        <f t="shared" si="1"/>
        <v>ADULTO - Interior - Ituano</v>
      </c>
      <c r="AC12" s="89">
        <v>1</v>
      </c>
      <c r="AD12" s="89">
        <f t="shared" si="2"/>
        <v>2</v>
      </c>
      <c r="AE12" s="89">
        <f>'12'!O41</f>
        <v>1</v>
      </c>
      <c r="AF12" s="88" t="str">
        <f>'12'!Q41</f>
        <v xml:space="preserve"> LEO DEMELITE-ECSB </v>
      </c>
      <c r="AG12" s="88" t="str">
        <f>'12'!W41</f>
        <v xml:space="preserve"> BUZIN-ECSB </v>
      </c>
    </row>
    <row r="13" spans="1:257" ht="24.9" customHeight="1">
      <c r="A13" s="80"/>
      <c r="B13" s="103"/>
      <c r="C13" s="101" t="s">
        <v>68</v>
      </c>
      <c r="D13" s="15"/>
      <c r="E13" s="102"/>
      <c r="F13" s="102"/>
      <c r="G13" s="102"/>
      <c r="H13" s="102"/>
      <c r="I13" s="102"/>
      <c r="J13" s="15"/>
      <c r="K13" s="121"/>
      <c r="L13" s="100"/>
      <c r="M13" s="15"/>
      <c r="N13" s="103"/>
      <c r="O13" s="101" t="s">
        <v>68</v>
      </c>
      <c r="P13" s="15"/>
      <c r="Q13" s="102"/>
      <c r="R13" s="102"/>
      <c r="S13" s="102"/>
      <c r="T13" s="102"/>
      <c r="U13" s="102"/>
      <c r="V13" s="15"/>
      <c r="W13" s="121"/>
      <c r="X13" s="100"/>
      <c r="Z13" s="87">
        <v>12</v>
      </c>
      <c r="AA13" s="88" t="str">
        <f t="shared" si="0"/>
        <v>F.P.F.M. - Taça São Paulo - 2026</v>
      </c>
      <c r="AB13" s="88" t="str">
        <f t="shared" si="1"/>
        <v>ADULTO - Interior - Ituano</v>
      </c>
      <c r="AC13" s="89">
        <v>1</v>
      </c>
      <c r="AD13" s="89">
        <f t="shared" si="2"/>
        <v>2</v>
      </c>
      <c r="AE13" s="89">
        <f>'12'!O42</f>
        <v>2</v>
      </c>
      <c r="AF13" s="88" t="str">
        <f>'12'!Q42</f>
        <v xml:space="preserve"> ADILSON HOLANDA-CFC </v>
      </c>
      <c r="AG13" s="88" t="str">
        <f>'12'!W42</f>
        <v xml:space="preserve"> GIOVANNI SAJO-ECSB </v>
      </c>
    </row>
    <row r="14" spans="1:257" ht="24.9" customHeight="1">
      <c r="A14" s="80"/>
      <c r="B14" s="103"/>
      <c r="C14" s="122">
        <f>$AE$2</f>
        <v>1</v>
      </c>
      <c r="D14" s="15"/>
      <c r="E14" s="102"/>
      <c r="F14" s="102"/>
      <c r="G14" s="102"/>
      <c r="H14" s="102"/>
      <c r="I14" s="102"/>
      <c r="J14" s="15"/>
      <c r="K14" s="121"/>
      <c r="L14" s="100"/>
      <c r="M14" s="15"/>
      <c r="N14" s="103"/>
      <c r="O14" s="122">
        <f>$AE$3</f>
        <v>2</v>
      </c>
      <c r="P14" s="15"/>
      <c r="Q14" s="102"/>
      <c r="R14" s="102"/>
      <c r="S14" s="102"/>
      <c r="T14" s="102"/>
      <c r="U14" s="102"/>
      <c r="V14" s="15"/>
      <c r="W14" s="121"/>
      <c r="X14" s="100"/>
      <c r="Z14" s="87">
        <v>13</v>
      </c>
      <c r="AA14" s="88" t="str">
        <f t="shared" si="0"/>
        <v>F.P.F.M. - Taça São Paulo - 2026</v>
      </c>
      <c r="AB14" s="88" t="str">
        <f t="shared" si="1"/>
        <v>ADULTO - Interior - Ituano</v>
      </c>
      <c r="AC14" s="89">
        <v>1</v>
      </c>
      <c r="AD14" s="89">
        <f t="shared" si="2"/>
        <v>3</v>
      </c>
      <c r="AE14" s="89">
        <f>'12'!B47</f>
        <v>2</v>
      </c>
      <c r="AF14" s="88" t="str">
        <f>'12'!D47</f>
        <v xml:space="preserve"> LUI-ITU </v>
      </c>
      <c r="AG14" s="88" t="str">
        <f>'12'!J47</f>
        <v xml:space="preserve"> BUENO-ITU </v>
      </c>
    </row>
    <row r="15" spans="1:257" ht="24.9" customHeight="1">
      <c r="A15" s="80"/>
      <c r="B15" s="103"/>
      <c r="C15" s="122"/>
      <c r="D15" s="15"/>
      <c r="E15" s="102"/>
      <c r="F15" s="102"/>
      <c r="G15" s="102"/>
      <c r="H15" s="102"/>
      <c r="I15" s="102"/>
      <c r="J15" s="15"/>
      <c r="K15" s="15"/>
      <c r="L15" s="100"/>
      <c r="M15" s="15"/>
      <c r="N15" s="103"/>
      <c r="O15" s="122"/>
      <c r="P15" s="15"/>
      <c r="Q15" s="102"/>
      <c r="R15" s="102"/>
      <c r="S15" s="102"/>
      <c r="T15" s="102"/>
      <c r="U15" s="102"/>
      <c r="V15" s="15"/>
      <c r="W15" s="15"/>
      <c r="X15" s="100"/>
      <c r="Z15" s="87">
        <v>14</v>
      </c>
      <c r="AA15" s="88" t="str">
        <f t="shared" si="0"/>
        <v>F.P.F.M. - Taça São Paulo - 2026</v>
      </c>
      <c r="AB15" s="88" t="str">
        <f t="shared" si="1"/>
        <v>ADULTO - Interior - Ituano</v>
      </c>
      <c r="AC15" s="89">
        <v>1</v>
      </c>
      <c r="AD15" s="89">
        <f t="shared" si="2"/>
        <v>3</v>
      </c>
      <c r="AE15" s="89">
        <f>'12'!B48</f>
        <v>4</v>
      </c>
      <c r="AF15" s="88" t="str">
        <f>'12'!D48</f>
        <v xml:space="preserve"> JOÃO JANUARIO-ITU </v>
      </c>
      <c r="AG15" s="88" t="str">
        <f>'12'!J48</f>
        <v xml:space="preserve"> VIRCILIO CROSARA-ITU </v>
      </c>
    </row>
    <row r="16" spans="1:257" ht="24.9" customHeight="1">
      <c r="A16" s="80"/>
      <c r="B16" s="104"/>
      <c r="C16" s="105"/>
      <c r="D16" s="105"/>
      <c r="E16" s="105"/>
      <c r="F16" s="105"/>
      <c r="G16" s="105"/>
      <c r="H16" s="105"/>
      <c r="I16" s="105"/>
      <c r="J16" s="105"/>
      <c r="K16" s="105"/>
      <c r="L16" s="106"/>
      <c r="M16" s="15"/>
      <c r="N16" s="104"/>
      <c r="O16" s="105"/>
      <c r="P16" s="105"/>
      <c r="Q16" s="105"/>
      <c r="R16" s="105"/>
      <c r="S16" s="105"/>
      <c r="T16" s="105"/>
      <c r="U16" s="105"/>
      <c r="V16" s="105"/>
      <c r="W16" s="105"/>
      <c r="X16" s="106"/>
      <c r="Z16" s="87">
        <v>15</v>
      </c>
      <c r="AA16" s="88" t="str">
        <f t="shared" si="0"/>
        <v>F.P.F.M. - Taça São Paulo - 2026</v>
      </c>
      <c r="AB16" s="88" t="str">
        <f t="shared" si="1"/>
        <v>ADULTO - Interior - Ituano</v>
      </c>
      <c r="AC16" s="89">
        <v>1</v>
      </c>
      <c r="AD16" s="89">
        <f t="shared" si="2"/>
        <v>3</v>
      </c>
      <c r="AE16" s="89">
        <f>'12'!B49</f>
        <v>6</v>
      </c>
      <c r="AF16" s="88" t="str">
        <f>'12'!D49</f>
        <v xml:space="preserve"> TCHAKA-ITU </v>
      </c>
      <c r="AG16" s="88" t="str">
        <f>'12'!J49</f>
        <v xml:space="preserve"> MARCELO CARLOS-ITU </v>
      </c>
    </row>
    <row r="17" spans="1:257" ht="24.9" customHeight="1">
      <c r="A17" s="80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Z17" s="87">
        <v>16</v>
      </c>
      <c r="AA17" s="88" t="str">
        <f t="shared" si="0"/>
        <v>F.P.F.M. - Taça São Paulo - 2026</v>
      </c>
      <c r="AB17" s="88" t="str">
        <f t="shared" si="1"/>
        <v>ADULTO - Interior - Ituano</v>
      </c>
      <c r="AC17" s="89">
        <v>1</v>
      </c>
      <c r="AD17" s="89">
        <f t="shared" si="2"/>
        <v>3</v>
      </c>
      <c r="AE17" s="89">
        <f>'12'!B50</f>
        <v>5</v>
      </c>
      <c r="AF17" s="88" t="str">
        <f>'12'!D50</f>
        <v xml:space="preserve"> PIETRO ERCOLIN-ECSB </v>
      </c>
      <c r="AG17" s="88" t="str">
        <f>'12'!J50</f>
        <v xml:space="preserve"> BUZIN-ECSB </v>
      </c>
    </row>
    <row r="18" spans="1:257" ht="24.9" customHeight="1">
      <c r="A18" s="80"/>
      <c r="B18" s="82"/>
      <c r="C18" s="83" t="s">
        <v>64</v>
      </c>
      <c r="D18" s="84"/>
      <c r="E18" s="84"/>
      <c r="F18" s="84"/>
      <c r="G18" s="84"/>
      <c r="H18" s="84"/>
      <c r="I18" s="84"/>
      <c r="J18" s="84"/>
      <c r="K18" s="85" t="s">
        <v>65</v>
      </c>
      <c r="L18" s="86"/>
      <c r="M18" s="15"/>
      <c r="N18" s="82"/>
      <c r="O18" s="83" t="s">
        <v>64</v>
      </c>
      <c r="P18" s="84"/>
      <c r="Q18" s="84"/>
      <c r="R18" s="84"/>
      <c r="S18" s="84"/>
      <c r="T18" s="84"/>
      <c r="U18" s="84"/>
      <c r="V18" s="84"/>
      <c r="W18" s="85" t="s">
        <v>65</v>
      </c>
      <c r="X18" s="86"/>
      <c r="Z18" s="87">
        <v>17</v>
      </c>
      <c r="AA18" s="88" t="str">
        <f t="shared" si="0"/>
        <v>F.P.F.M. - Taça São Paulo - 2026</v>
      </c>
      <c r="AB18" s="88" t="str">
        <f t="shared" si="1"/>
        <v>ADULTO - Interior - Ituano</v>
      </c>
      <c r="AC18" s="89">
        <v>1</v>
      </c>
      <c r="AD18" s="89">
        <f t="shared" si="2"/>
        <v>3</v>
      </c>
      <c r="AE18" s="89">
        <f>'12'!B51</f>
        <v>1</v>
      </c>
      <c r="AF18" s="88" t="str">
        <f>'12'!D51</f>
        <v xml:space="preserve"> JULIO ERCOLIN-ECSB </v>
      </c>
      <c r="AG18" s="88" t="str">
        <f>'12'!J51</f>
        <v xml:space="preserve"> GIOVANNI SAJO-ECSB </v>
      </c>
    </row>
    <row r="19" spans="1:257" ht="24.9" customHeight="1">
      <c r="A19" s="90"/>
      <c r="B19" s="97"/>
      <c r="C19" s="92" t="str">
        <f>$AA$4</f>
        <v>F.P.F.M. - Taça São Paulo - 2026</v>
      </c>
      <c r="D19" s="93"/>
      <c r="E19" s="93"/>
      <c r="F19" s="93"/>
      <c r="G19" s="93"/>
      <c r="H19" s="93"/>
      <c r="I19" s="93"/>
      <c r="J19" s="93"/>
      <c r="K19" s="94" t="str">
        <f>$AB$4</f>
        <v>ADULTO - Interior - Ituano</v>
      </c>
      <c r="L19" s="95"/>
      <c r="M19" s="96"/>
      <c r="N19" s="97"/>
      <c r="O19" s="92" t="str">
        <f>$AA$5</f>
        <v>F.P.F.M. - Taça São Paulo - 2026</v>
      </c>
      <c r="P19" s="93"/>
      <c r="Q19" s="93"/>
      <c r="R19" s="93"/>
      <c r="S19" s="93"/>
      <c r="T19" s="93"/>
      <c r="U19" s="93"/>
      <c r="V19" s="93"/>
      <c r="W19" s="94" t="str">
        <f>$AB$5</f>
        <v>ADULTO - Interior - Ituano</v>
      </c>
      <c r="X19" s="95"/>
      <c r="Y19" s="98"/>
      <c r="Z19" s="107">
        <v>18</v>
      </c>
      <c r="AA19" s="108" t="str">
        <f t="shared" si="0"/>
        <v>F.P.F.M. - Taça São Paulo - 2026</v>
      </c>
      <c r="AB19" s="108" t="str">
        <f t="shared" si="1"/>
        <v>ADULTO - Interior - Ituano</v>
      </c>
      <c r="AC19" s="109">
        <v>1</v>
      </c>
      <c r="AD19" s="109">
        <f t="shared" si="2"/>
        <v>3</v>
      </c>
      <c r="AE19" s="109">
        <f>'12'!B52</f>
        <v>3</v>
      </c>
      <c r="AF19" s="108" t="str">
        <f>'12'!D52</f>
        <v xml:space="preserve"> LEO DEMELITE-ECSB </v>
      </c>
      <c r="AG19" s="108" t="str">
        <f>'12'!J52</f>
        <v xml:space="preserve"> ADILSON HOLANDA-CFC </v>
      </c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spans="1:257" ht="24.9" customHeight="1">
      <c r="A20" s="80"/>
      <c r="B20" s="99"/>
      <c r="C20" s="16"/>
      <c r="D20" s="16"/>
      <c r="E20" s="38"/>
      <c r="F20" s="38"/>
      <c r="G20" s="38"/>
      <c r="H20" s="38"/>
      <c r="I20" s="38"/>
      <c r="J20" s="15"/>
      <c r="K20" s="15"/>
      <c r="L20" s="100"/>
      <c r="M20" s="15"/>
      <c r="N20" s="99"/>
      <c r="O20" s="16"/>
      <c r="P20" s="16"/>
      <c r="Q20" s="38"/>
      <c r="R20" s="38"/>
      <c r="S20" s="38"/>
      <c r="T20" s="38"/>
      <c r="U20" s="38"/>
      <c r="V20" s="15"/>
      <c r="W20" s="15"/>
      <c r="X20" s="100"/>
      <c r="Z20" s="87">
        <v>19</v>
      </c>
      <c r="AA20" s="88" t="str">
        <f t="shared" si="0"/>
        <v>F.P.F.M. - Taça São Paulo - 2026</v>
      </c>
      <c r="AB20" s="88" t="str">
        <f t="shared" si="1"/>
        <v>ADULTO - Interior - Ituano</v>
      </c>
      <c r="AC20" s="89">
        <v>1</v>
      </c>
      <c r="AD20" s="89">
        <f t="shared" si="2"/>
        <v>4</v>
      </c>
      <c r="AE20" s="89">
        <f>'12'!O47</f>
        <v>6</v>
      </c>
      <c r="AF20" s="88" t="str">
        <f>'12'!Q47</f>
        <v xml:space="preserve"> LUI-ITU </v>
      </c>
      <c r="AG20" s="88" t="str">
        <f>'12'!W47</f>
        <v xml:space="preserve"> VIRCILIO CROSARA-ITU </v>
      </c>
    </row>
    <row r="21" spans="1:257" ht="24.9" customHeight="1">
      <c r="A21" s="80">
        <v>1</v>
      </c>
      <c r="B21" s="99"/>
      <c r="C21" s="101" t="s">
        <v>71</v>
      </c>
      <c r="D21" s="16"/>
      <c r="E21" s="119" t="str">
        <f>$AF$4</f>
        <v xml:space="preserve"> VIRCILIO CROSARA-ITU </v>
      </c>
      <c r="F21" s="119"/>
      <c r="G21" s="119"/>
      <c r="H21" s="119"/>
      <c r="I21" s="119"/>
      <c r="J21" s="15"/>
      <c r="K21" s="15"/>
      <c r="L21" s="100"/>
      <c r="M21" s="15"/>
      <c r="N21" s="99"/>
      <c r="O21" s="101" t="s">
        <v>71</v>
      </c>
      <c r="P21" s="16"/>
      <c r="Q21" s="119" t="str">
        <f>$AF$5</f>
        <v xml:space="preserve"> PIETRO ERCOLIN-ECSB </v>
      </c>
      <c r="R21" s="119"/>
      <c r="S21" s="119"/>
      <c r="T21" s="119"/>
      <c r="U21" s="119"/>
      <c r="V21" s="15"/>
      <c r="W21" s="15"/>
      <c r="X21" s="100"/>
      <c r="Z21" s="87">
        <v>20</v>
      </c>
      <c r="AA21" s="88" t="str">
        <f t="shared" si="0"/>
        <v>F.P.F.M. - Taça São Paulo - 2026</v>
      </c>
      <c r="AB21" s="88" t="str">
        <f t="shared" si="1"/>
        <v>ADULTO - Interior - Ituano</v>
      </c>
      <c r="AC21" s="89">
        <v>1</v>
      </c>
      <c r="AD21" s="89">
        <f t="shared" si="2"/>
        <v>4</v>
      </c>
      <c r="AE21" s="89">
        <f>'12'!O48</f>
        <v>1</v>
      </c>
      <c r="AF21" s="88" t="str">
        <f>'12'!Q48</f>
        <v xml:space="preserve"> BUENO-ITU </v>
      </c>
      <c r="AG21" s="88" t="str">
        <f>'12'!W48</f>
        <v xml:space="preserve"> MARCELO CARLOS-ITU </v>
      </c>
    </row>
    <row r="22" spans="1:257" ht="24.9" customHeight="1">
      <c r="A22" s="80">
        <v>1</v>
      </c>
      <c r="B22" s="99"/>
      <c r="C22" s="122">
        <f>$AC$4</f>
        <v>1</v>
      </c>
      <c r="D22" s="36"/>
      <c r="E22" s="119"/>
      <c r="F22" s="119"/>
      <c r="G22" s="119"/>
      <c r="H22" s="119"/>
      <c r="I22" s="119"/>
      <c r="J22" s="15"/>
      <c r="K22" s="121"/>
      <c r="L22" s="100"/>
      <c r="M22" s="15"/>
      <c r="N22" s="99"/>
      <c r="O22" s="122">
        <f>$AC$5</f>
        <v>1</v>
      </c>
      <c r="P22" s="36"/>
      <c r="Q22" s="119"/>
      <c r="R22" s="119"/>
      <c r="S22" s="119"/>
      <c r="T22" s="119"/>
      <c r="U22" s="119"/>
      <c r="V22" s="15"/>
      <c r="W22" s="121"/>
      <c r="X22" s="100"/>
      <c r="Z22" s="87">
        <v>21</v>
      </c>
      <c r="AA22" s="88" t="str">
        <f t="shared" si="0"/>
        <v>F.P.F.M. - Taça São Paulo - 2026</v>
      </c>
      <c r="AB22" s="88" t="str">
        <f t="shared" si="1"/>
        <v>ADULTO - Interior - Ituano</v>
      </c>
      <c r="AC22" s="89">
        <v>1</v>
      </c>
      <c r="AD22" s="89">
        <f t="shared" si="2"/>
        <v>4</v>
      </c>
      <c r="AE22" s="89">
        <f>'12'!O49</f>
        <v>5</v>
      </c>
      <c r="AF22" s="88" t="str">
        <f>'12'!Q49</f>
        <v xml:space="preserve"> JOÃO JANUARIO-ITU </v>
      </c>
      <c r="AG22" s="88" t="str">
        <f>'12'!W49</f>
        <v xml:space="preserve"> TCHAKA-ITU </v>
      </c>
    </row>
    <row r="23" spans="1:257" ht="24.9" customHeight="1">
      <c r="A23" s="80"/>
      <c r="B23" s="99"/>
      <c r="C23" s="122"/>
      <c r="D23" s="36"/>
      <c r="E23" s="102"/>
      <c r="F23" s="102"/>
      <c r="G23" s="102"/>
      <c r="H23" s="102"/>
      <c r="I23" s="102"/>
      <c r="J23" s="15"/>
      <c r="K23" s="121"/>
      <c r="L23" s="100"/>
      <c r="M23" s="15"/>
      <c r="N23" s="99"/>
      <c r="O23" s="122"/>
      <c r="P23" s="36"/>
      <c r="Q23" s="102"/>
      <c r="R23" s="102"/>
      <c r="S23" s="102"/>
      <c r="T23" s="102"/>
      <c r="U23" s="102"/>
      <c r="V23" s="15"/>
      <c r="W23" s="121"/>
      <c r="X23" s="100"/>
      <c r="Z23" s="87">
        <v>22</v>
      </c>
      <c r="AA23" s="88" t="str">
        <f t="shared" si="0"/>
        <v>F.P.F.M. - Taça São Paulo - 2026</v>
      </c>
      <c r="AB23" s="88" t="str">
        <f t="shared" si="1"/>
        <v>ADULTO - Interior - Ituano</v>
      </c>
      <c r="AC23" s="89">
        <v>1</v>
      </c>
      <c r="AD23" s="89">
        <f t="shared" si="2"/>
        <v>4</v>
      </c>
      <c r="AE23" s="89">
        <f>'12'!O50</f>
        <v>3</v>
      </c>
      <c r="AF23" s="88" t="str">
        <f>'12'!Q50</f>
        <v xml:space="preserve"> PIETRO ERCOLIN-ECSB </v>
      </c>
      <c r="AG23" s="88" t="str">
        <f>'12'!W50</f>
        <v xml:space="preserve"> GIOVANNI SAJO-ECSB </v>
      </c>
    </row>
    <row r="24" spans="1:257" ht="24.9" customHeight="1">
      <c r="A24" s="80"/>
      <c r="B24" s="99"/>
      <c r="C24" s="15"/>
      <c r="D24" s="36"/>
      <c r="E24" s="102"/>
      <c r="F24" s="102"/>
      <c r="G24" s="102"/>
      <c r="H24" s="102"/>
      <c r="I24" s="102"/>
      <c r="J24" s="15"/>
      <c r="K24" s="121"/>
      <c r="L24" s="100"/>
      <c r="M24" s="15"/>
      <c r="N24" s="99"/>
      <c r="O24" s="15"/>
      <c r="P24" s="36"/>
      <c r="Q24" s="102"/>
      <c r="R24" s="102"/>
      <c r="S24" s="102"/>
      <c r="T24" s="102"/>
      <c r="U24" s="102"/>
      <c r="V24" s="15"/>
      <c r="W24" s="121"/>
      <c r="X24" s="100"/>
      <c r="Z24" s="87">
        <v>23</v>
      </c>
      <c r="AA24" s="88" t="str">
        <f t="shared" si="0"/>
        <v>F.P.F.M. - Taça São Paulo - 2026</v>
      </c>
      <c r="AB24" s="88" t="str">
        <f t="shared" si="1"/>
        <v>ADULTO - Interior - Ituano</v>
      </c>
      <c r="AC24" s="89">
        <v>1</v>
      </c>
      <c r="AD24" s="89">
        <f t="shared" si="2"/>
        <v>4</v>
      </c>
      <c r="AE24" s="89">
        <f>'12'!O51</f>
        <v>4</v>
      </c>
      <c r="AF24" s="88" t="str">
        <f>'12'!Q51</f>
        <v xml:space="preserve"> BUZIN-ECSB </v>
      </c>
      <c r="AG24" s="88" t="str">
        <f>'12'!W51</f>
        <v xml:space="preserve"> ADILSON HOLANDA-CFC </v>
      </c>
    </row>
    <row r="25" spans="1:257" ht="24.9" customHeight="1">
      <c r="A25" s="80"/>
      <c r="B25" s="99"/>
      <c r="C25" s="101" t="s">
        <v>72</v>
      </c>
      <c r="D25" s="36"/>
      <c r="E25" s="102"/>
      <c r="F25" s="102"/>
      <c r="G25" s="102"/>
      <c r="H25" s="102"/>
      <c r="I25" s="102"/>
      <c r="J25" s="15"/>
      <c r="K25" s="15"/>
      <c r="L25" s="100"/>
      <c r="M25" s="15"/>
      <c r="N25" s="99"/>
      <c r="O25" s="101" t="s">
        <v>72</v>
      </c>
      <c r="P25" s="36"/>
      <c r="Q25" s="102"/>
      <c r="R25" s="102"/>
      <c r="S25" s="102"/>
      <c r="T25" s="102"/>
      <c r="U25" s="102"/>
      <c r="V25" s="15"/>
      <c r="W25" s="15"/>
      <c r="X25" s="100"/>
      <c r="Z25" s="87">
        <v>24</v>
      </c>
      <c r="AA25" s="88" t="str">
        <f t="shared" si="0"/>
        <v>F.P.F.M. - Taça São Paulo - 2026</v>
      </c>
      <c r="AB25" s="88" t="str">
        <f t="shared" si="1"/>
        <v>ADULTO - Interior - Ituano</v>
      </c>
      <c r="AC25" s="89">
        <v>1</v>
      </c>
      <c r="AD25" s="89">
        <f t="shared" si="2"/>
        <v>4</v>
      </c>
      <c r="AE25" s="89">
        <f>'12'!O52</f>
        <v>2</v>
      </c>
      <c r="AF25" s="88" t="str">
        <f>'12'!Q52</f>
        <v xml:space="preserve"> JULIO ERCOLIN-ECSB </v>
      </c>
      <c r="AG25" s="88" t="str">
        <f>'12'!W52</f>
        <v xml:space="preserve"> LEO DEMELITE-ECSB </v>
      </c>
    </row>
    <row r="26" spans="1:257" ht="24.9" customHeight="1">
      <c r="A26" s="80"/>
      <c r="B26" s="103"/>
      <c r="C26" s="122">
        <f>$AD$4</f>
        <v>1</v>
      </c>
      <c r="D26" s="15"/>
      <c r="E26" s="15"/>
      <c r="F26" s="15"/>
      <c r="G26" s="15"/>
      <c r="H26" s="15"/>
      <c r="I26" s="15"/>
      <c r="J26" s="15"/>
      <c r="K26" s="15"/>
      <c r="L26" s="100"/>
      <c r="M26" s="15"/>
      <c r="N26" s="103"/>
      <c r="O26" s="122">
        <f>$AD$5</f>
        <v>1</v>
      </c>
      <c r="P26" s="15"/>
      <c r="Q26" s="15"/>
      <c r="R26" s="15"/>
      <c r="S26" s="15"/>
      <c r="T26" s="15"/>
      <c r="U26" s="15"/>
      <c r="V26" s="15"/>
      <c r="W26" s="15"/>
      <c r="X26" s="100"/>
      <c r="Z26" s="87">
        <v>25</v>
      </c>
      <c r="AA26" s="88" t="str">
        <f t="shared" si="0"/>
        <v>F.P.F.M. - Taça São Paulo - 2026</v>
      </c>
      <c r="AB26" s="88" t="str">
        <f t="shared" si="1"/>
        <v>ADULTO - Interior - Ituano</v>
      </c>
      <c r="AC26" s="89">
        <v>1</v>
      </c>
      <c r="AD26" s="89">
        <f t="shared" si="2"/>
        <v>5</v>
      </c>
      <c r="AE26" s="89">
        <f>'12'!B57</f>
        <v>4</v>
      </c>
      <c r="AF26" s="88" t="str">
        <f>'12'!D57</f>
        <v xml:space="preserve"> LUI-ITU </v>
      </c>
      <c r="AG26" s="88" t="str">
        <f>'12'!J57</f>
        <v xml:space="preserve"> MARCELO CARLOS-ITU </v>
      </c>
    </row>
    <row r="27" spans="1:257" ht="24.9" customHeight="1">
      <c r="A27" s="80">
        <v>1</v>
      </c>
      <c r="B27" s="103"/>
      <c r="C27" s="122"/>
      <c r="D27" s="15"/>
      <c r="E27" s="119" t="str">
        <f>$AG$4</f>
        <v xml:space="preserve"> BUENO-ITU </v>
      </c>
      <c r="F27" s="119"/>
      <c r="G27" s="119"/>
      <c r="H27" s="119"/>
      <c r="I27" s="119"/>
      <c r="J27" s="15"/>
      <c r="K27" s="15"/>
      <c r="L27" s="100"/>
      <c r="M27" s="15"/>
      <c r="N27" s="103"/>
      <c r="O27" s="122"/>
      <c r="P27" s="15"/>
      <c r="Q27" s="119" t="str">
        <f>$AG$5</f>
        <v xml:space="preserve"> LEO DEMELITE-ECSB </v>
      </c>
      <c r="R27" s="119"/>
      <c r="S27" s="119"/>
      <c r="T27" s="119"/>
      <c r="U27" s="119"/>
      <c r="V27" s="15"/>
      <c r="W27" s="15"/>
      <c r="X27" s="100"/>
      <c r="Z27" s="87">
        <v>26</v>
      </c>
      <c r="AA27" s="88" t="str">
        <f t="shared" si="0"/>
        <v>F.P.F.M. - Taça São Paulo - 2026</v>
      </c>
      <c r="AB27" s="88" t="str">
        <f t="shared" si="1"/>
        <v>ADULTO - Interior - Ituano</v>
      </c>
      <c r="AC27" s="89">
        <v>1</v>
      </c>
      <c r="AD27" s="89">
        <f t="shared" si="2"/>
        <v>5</v>
      </c>
      <c r="AE27" s="89">
        <f>'12'!B58</f>
        <v>2</v>
      </c>
      <c r="AF27" s="88" t="str">
        <f>'12'!D58</f>
        <v xml:space="preserve"> VIRCILIO CROSARA-ITU </v>
      </c>
      <c r="AG27" s="88" t="str">
        <f>'12'!J58</f>
        <v xml:space="preserve"> TCHAKA-ITU </v>
      </c>
    </row>
    <row r="28" spans="1:257" ht="24.9" customHeight="1">
      <c r="A28" s="80">
        <v>1</v>
      </c>
      <c r="B28" s="103"/>
      <c r="C28" s="15"/>
      <c r="D28" s="15"/>
      <c r="E28" s="119"/>
      <c r="F28" s="119"/>
      <c r="G28" s="119"/>
      <c r="H28" s="119"/>
      <c r="I28" s="119"/>
      <c r="J28" s="15"/>
      <c r="K28" s="121"/>
      <c r="L28" s="100"/>
      <c r="M28" s="15"/>
      <c r="N28" s="103"/>
      <c r="O28" s="15"/>
      <c r="P28" s="15"/>
      <c r="Q28" s="119"/>
      <c r="R28" s="119"/>
      <c r="S28" s="119"/>
      <c r="T28" s="119"/>
      <c r="U28" s="119"/>
      <c r="V28" s="15"/>
      <c r="W28" s="121"/>
      <c r="X28" s="100"/>
      <c r="Z28" s="87">
        <v>27</v>
      </c>
      <c r="AA28" s="88" t="str">
        <f t="shared" si="0"/>
        <v>F.P.F.M. - Taça São Paulo - 2026</v>
      </c>
      <c r="AB28" s="88" t="str">
        <f t="shared" si="1"/>
        <v>ADULTO - Interior - Ituano</v>
      </c>
      <c r="AC28" s="89">
        <v>1</v>
      </c>
      <c r="AD28" s="89">
        <f t="shared" si="2"/>
        <v>5</v>
      </c>
      <c r="AE28" s="89">
        <f>'12'!B59</f>
        <v>6</v>
      </c>
      <c r="AF28" s="88" t="str">
        <f>'12'!D59</f>
        <v xml:space="preserve"> BUENO-ITU </v>
      </c>
      <c r="AG28" s="88" t="str">
        <f>'12'!J59</f>
        <v xml:space="preserve"> JOÃO JANUARIO-ITU </v>
      </c>
    </row>
    <row r="29" spans="1:257" ht="24.9" customHeight="1">
      <c r="A29" s="80"/>
      <c r="B29" s="103"/>
      <c r="C29" s="101" t="s">
        <v>68</v>
      </c>
      <c r="D29" s="15"/>
      <c r="E29" s="102"/>
      <c r="F29" s="102"/>
      <c r="G29" s="102"/>
      <c r="H29" s="102"/>
      <c r="I29" s="102"/>
      <c r="J29" s="15"/>
      <c r="K29" s="121"/>
      <c r="L29" s="100"/>
      <c r="M29" s="15"/>
      <c r="N29" s="103"/>
      <c r="O29" s="101" t="s">
        <v>68</v>
      </c>
      <c r="P29" s="15"/>
      <c r="Q29" s="102"/>
      <c r="R29" s="102"/>
      <c r="S29" s="102"/>
      <c r="T29" s="102"/>
      <c r="U29" s="102"/>
      <c r="V29" s="15"/>
      <c r="W29" s="121"/>
      <c r="X29" s="100"/>
      <c r="Z29" s="87">
        <v>28</v>
      </c>
      <c r="AA29" s="88" t="str">
        <f t="shared" si="0"/>
        <v>F.P.F.M. - Taça São Paulo - 2026</v>
      </c>
      <c r="AB29" s="88" t="str">
        <f t="shared" si="1"/>
        <v>ADULTO - Interior - Ituano</v>
      </c>
      <c r="AC29" s="89">
        <v>1</v>
      </c>
      <c r="AD29" s="89">
        <f t="shared" si="2"/>
        <v>5</v>
      </c>
      <c r="AE29" s="89">
        <f>'12'!B60</f>
        <v>1</v>
      </c>
      <c r="AF29" s="88" t="str">
        <f>'12'!D60</f>
        <v xml:space="preserve"> PIETRO ERCOLIN-ECSB </v>
      </c>
      <c r="AG29" s="88" t="str">
        <f>'12'!J60</f>
        <v xml:space="preserve"> ADILSON HOLANDA-CFC </v>
      </c>
    </row>
    <row r="30" spans="1:257" ht="24.9" customHeight="1">
      <c r="A30" s="80"/>
      <c r="B30" s="103"/>
      <c r="C30" s="122">
        <f>$AE$4</f>
        <v>3</v>
      </c>
      <c r="D30" s="15"/>
      <c r="E30" s="102"/>
      <c r="F30" s="102"/>
      <c r="G30" s="102"/>
      <c r="H30" s="102"/>
      <c r="I30" s="102"/>
      <c r="J30" s="15"/>
      <c r="K30" s="121"/>
      <c r="L30" s="100"/>
      <c r="M30" s="15"/>
      <c r="N30" s="103"/>
      <c r="O30" s="122">
        <f>$AE$5</f>
        <v>4</v>
      </c>
      <c r="P30" s="15"/>
      <c r="Q30" s="102"/>
      <c r="R30" s="102"/>
      <c r="S30" s="102"/>
      <c r="T30" s="102"/>
      <c r="U30" s="102"/>
      <c r="V30" s="15"/>
      <c r="W30" s="121"/>
      <c r="X30" s="100"/>
      <c r="Z30" s="87">
        <v>29</v>
      </c>
      <c r="AA30" s="88" t="str">
        <f t="shared" si="0"/>
        <v>F.P.F.M. - Taça São Paulo - 2026</v>
      </c>
      <c r="AB30" s="88" t="str">
        <f t="shared" si="1"/>
        <v>ADULTO - Interior - Ituano</v>
      </c>
      <c r="AC30" s="89">
        <v>1</v>
      </c>
      <c r="AD30" s="89">
        <f t="shared" si="2"/>
        <v>5</v>
      </c>
      <c r="AE30" s="89">
        <f>'12'!B61</f>
        <v>5</v>
      </c>
      <c r="AF30" s="88" t="str">
        <f>'12'!D61</f>
        <v xml:space="preserve"> GIOVANNI SAJO-ECSB </v>
      </c>
      <c r="AG30" s="88" t="str">
        <f>'12'!J61</f>
        <v xml:space="preserve"> LEO DEMELITE-ECSB </v>
      </c>
    </row>
    <row r="31" spans="1:257" ht="24.9" customHeight="1">
      <c r="A31" s="80"/>
      <c r="B31" s="103"/>
      <c r="C31" s="122"/>
      <c r="D31" s="15"/>
      <c r="E31" s="102"/>
      <c r="F31" s="102"/>
      <c r="G31" s="102"/>
      <c r="H31" s="102"/>
      <c r="I31" s="102"/>
      <c r="J31" s="15"/>
      <c r="K31" s="15"/>
      <c r="L31" s="100"/>
      <c r="M31" s="15"/>
      <c r="N31" s="103"/>
      <c r="O31" s="122"/>
      <c r="P31" s="15"/>
      <c r="Q31" s="102"/>
      <c r="R31" s="102"/>
      <c r="S31" s="102"/>
      <c r="T31" s="102"/>
      <c r="U31" s="102"/>
      <c r="V31" s="15"/>
      <c r="W31" s="15"/>
      <c r="X31" s="100"/>
      <c r="Z31" s="87">
        <v>30</v>
      </c>
      <c r="AA31" s="88" t="str">
        <f t="shared" si="0"/>
        <v>F.P.F.M. - Taça São Paulo - 2026</v>
      </c>
      <c r="AB31" s="88" t="str">
        <f t="shared" si="1"/>
        <v>ADULTO - Interior - Ituano</v>
      </c>
      <c r="AC31" s="89">
        <v>1</v>
      </c>
      <c r="AD31" s="89">
        <f t="shared" si="2"/>
        <v>5</v>
      </c>
      <c r="AE31" s="89">
        <f>'12'!B62</f>
        <v>3</v>
      </c>
      <c r="AF31" s="88" t="str">
        <f>'12'!D62</f>
        <v xml:space="preserve"> BUZIN-ECSB </v>
      </c>
      <c r="AG31" s="88" t="str">
        <f>'12'!J62</f>
        <v xml:space="preserve"> JULIO ERCOLIN-ECSB </v>
      </c>
    </row>
    <row r="32" spans="1:257" ht="24.9" customHeight="1">
      <c r="A32" s="80"/>
      <c r="B32" s="104"/>
      <c r="C32" s="105"/>
      <c r="D32" s="105"/>
      <c r="E32" s="105"/>
      <c r="F32" s="105"/>
      <c r="G32" s="105"/>
      <c r="H32" s="105"/>
      <c r="I32" s="105"/>
      <c r="J32" s="105"/>
      <c r="K32" s="105"/>
      <c r="L32" s="106"/>
      <c r="M32" s="15"/>
      <c r="N32" s="104"/>
      <c r="O32" s="105"/>
      <c r="P32" s="105"/>
      <c r="Q32" s="105"/>
      <c r="R32" s="105"/>
      <c r="S32" s="105"/>
      <c r="T32" s="105"/>
      <c r="U32" s="105"/>
      <c r="V32" s="105"/>
      <c r="W32" s="105"/>
      <c r="X32" s="106"/>
      <c r="Z32" s="87">
        <v>31</v>
      </c>
      <c r="AA32" s="88" t="str">
        <f t="shared" si="0"/>
        <v>F.P.F.M. - Taça São Paulo - 2026</v>
      </c>
      <c r="AB32" s="88" t="str">
        <f t="shared" si="1"/>
        <v>ADULTO - Interior - Ituano</v>
      </c>
      <c r="AC32" s="89">
        <v>1</v>
      </c>
      <c r="AD32" s="89">
        <f t="shared" si="2"/>
        <v>6</v>
      </c>
      <c r="AE32" s="89">
        <f>'12'!O57</f>
        <v>3</v>
      </c>
      <c r="AF32" s="88" t="str">
        <f>'12'!Q57</f>
        <v xml:space="preserve"> LUI-ITU </v>
      </c>
      <c r="AG32" s="88" t="str">
        <f>'12'!W57</f>
        <v xml:space="preserve"> PIETRO ERCOLIN-ECSB </v>
      </c>
    </row>
    <row r="33" spans="1:257" ht="24.9" customHeight="1">
      <c r="A33" s="80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Z33" s="87">
        <v>32</v>
      </c>
      <c r="AA33" s="88" t="str">
        <f t="shared" si="0"/>
        <v>F.P.F.M. - Taça São Paulo - 2026</v>
      </c>
      <c r="AB33" s="88" t="str">
        <f t="shared" si="1"/>
        <v>ADULTO - Interior - Ituano</v>
      </c>
      <c r="AC33" s="89">
        <v>1</v>
      </c>
      <c r="AD33" s="89">
        <f t="shared" si="2"/>
        <v>6</v>
      </c>
      <c r="AE33" s="89">
        <f>'12'!O58</f>
        <v>2</v>
      </c>
      <c r="AF33" s="88" t="str">
        <f>'12'!Q58</f>
        <v xml:space="preserve"> MARCELO CARLOS-ITU </v>
      </c>
      <c r="AG33" s="88" t="str">
        <f>'12'!W58</f>
        <v xml:space="preserve"> ADILSON HOLANDA-CFC </v>
      </c>
    </row>
    <row r="34" spans="1:257" ht="24.9" customHeight="1">
      <c r="A34" s="80"/>
      <c r="B34" s="82"/>
      <c r="C34" s="83" t="s">
        <v>64</v>
      </c>
      <c r="D34" s="84"/>
      <c r="E34" s="84"/>
      <c r="F34" s="84"/>
      <c r="G34" s="84"/>
      <c r="H34" s="84"/>
      <c r="I34" s="84"/>
      <c r="J34" s="84"/>
      <c r="K34" s="85" t="s">
        <v>65</v>
      </c>
      <c r="L34" s="86"/>
      <c r="M34" s="15"/>
      <c r="N34" s="82"/>
      <c r="O34" s="83" t="s">
        <v>64</v>
      </c>
      <c r="P34" s="84"/>
      <c r="Q34" s="84"/>
      <c r="R34" s="84"/>
      <c r="S34" s="84"/>
      <c r="T34" s="84"/>
      <c r="U34" s="84"/>
      <c r="V34" s="84"/>
      <c r="W34" s="85" t="s">
        <v>65</v>
      </c>
      <c r="X34" s="86"/>
      <c r="Z34" s="87">
        <v>33</v>
      </c>
      <c r="AA34" s="88" t="str">
        <f t="shared" si="0"/>
        <v>F.P.F.M. - Taça São Paulo - 2026</v>
      </c>
      <c r="AB34" s="88" t="str">
        <f t="shared" si="1"/>
        <v>ADULTO - Interior - Ituano</v>
      </c>
      <c r="AC34" s="89">
        <v>1</v>
      </c>
      <c r="AD34" s="89">
        <f t="shared" si="2"/>
        <v>6</v>
      </c>
      <c r="AE34" s="89">
        <f>'12'!O59</f>
        <v>4</v>
      </c>
      <c r="AF34" s="88" t="str">
        <f>'12'!Q59</f>
        <v xml:space="preserve"> VIRCILIO CROSARA-ITU </v>
      </c>
      <c r="AG34" s="88" t="str">
        <f>'12'!W59</f>
        <v xml:space="preserve"> GIOVANNI SAJO-ECSB </v>
      </c>
    </row>
    <row r="35" spans="1:257" ht="24.9" customHeight="1">
      <c r="A35" s="90"/>
      <c r="B35" s="91"/>
      <c r="C35" s="92" t="str">
        <f>$AA$6</f>
        <v>F.P.F.M. - Taça São Paulo - 2026</v>
      </c>
      <c r="D35" s="93"/>
      <c r="E35" s="93"/>
      <c r="F35" s="93"/>
      <c r="G35" s="93"/>
      <c r="H35" s="93"/>
      <c r="I35" s="93"/>
      <c r="J35" s="93"/>
      <c r="K35" s="94" t="str">
        <f>$AB$6</f>
        <v>ADULTO - Interior - Ituano</v>
      </c>
      <c r="L35" s="95"/>
      <c r="M35" s="96"/>
      <c r="N35" s="97"/>
      <c r="O35" s="92" t="str">
        <f>$AA$7</f>
        <v>F.P.F.M. - Taça São Paulo - 2026</v>
      </c>
      <c r="P35" s="93"/>
      <c r="Q35" s="93"/>
      <c r="R35" s="93"/>
      <c r="S35" s="93"/>
      <c r="T35" s="93"/>
      <c r="U35" s="93"/>
      <c r="V35" s="93"/>
      <c r="W35" s="94" t="str">
        <f>$AB$7</f>
        <v>ADULTO - Interior - Ituano</v>
      </c>
      <c r="X35" s="95"/>
      <c r="Y35" s="98"/>
      <c r="Z35" s="107">
        <v>34</v>
      </c>
      <c r="AA35" s="108" t="str">
        <f t="shared" ref="AA35:AA67" si="3">AA34</f>
        <v>F.P.F.M. - Taça São Paulo - 2026</v>
      </c>
      <c r="AB35" s="108" t="str">
        <f t="shared" ref="AB35:AB67" si="4">AB34</f>
        <v>ADULTO - Interior - Ituano</v>
      </c>
      <c r="AC35" s="109">
        <v>1</v>
      </c>
      <c r="AD35" s="109">
        <f t="shared" si="2"/>
        <v>6</v>
      </c>
      <c r="AE35" s="109">
        <f>'12'!O60</f>
        <v>5</v>
      </c>
      <c r="AF35" s="108" t="str">
        <f>'12'!Q60</f>
        <v xml:space="preserve"> BUENO-ITU </v>
      </c>
      <c r="AG35" s="108" t="str">
        <f>'12'!W60</f>
        <v xml:space="preserve"> BUZIN-ECSB </v>
      </c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</row>
    <row r="36" spans="1:257" ht="24.9" customHeight="1">
      <c r="A36" s="80"/>
      <c r="B36" s="99"/>
      <c r="C36" s="16"/>
      <c r="D36" s="16"/>
      <c r="E36" s="38"/>
      <c r="F36" s="38"/>
      <c r="G36" s="38"/>
      <c r="H36" s="38"/>
      <c r="I36" s="38"/>
      <c r="J36" s="15"/>
      <c r="K36" s="15"/>
      <c r="L36" s="100"/>
      <c r="M36" s="15"/>
      <c r="N36" s="99"/>
      <c r="O36" s="16"/>
      <c r="P36" s="16"/>
      <c r="Q36" s="38"/>
      <c r="R36" s="38"/>
      <c r="S36" s="38"/>
      <c r="T36" s="38"/>
      <c r="U36" s="38"/>
      <c r="V36" s="15"/>
      <c r="W36" s="15"/>
      <c r="X36" s="100"/>
      <c r="Z36" s="87">
        <v>35</v>
      </c>
      <c r="AA36" s="88" t="str">
        <f t="shared" si="3"/>
        <v>F.P.F.M. - Taça São Paulo - 2026</v>
      </c>
      <c r="AB36" s="88" t="str">
        <f t="shared" si="4"/>
        <v>ADULTO - Interior - Ituano</v>
      </c>
      <c r="AC36" s="89">
        <v>1</v>
      </c>
      <c r="AD36" s="89">
        <f t="shared" si="2"/>
        <v>6</v>
      </c>
      <c r="AE36" s="89">
        <f>'12'!O61</f>
        <v>1</v>
      </c>
      <c r="AF36" s="88" t="str">
        <f>'12'!Q61</f>
        <v xml:space="preserve"> JOÃO JANUARIO-ITU </v>
      </c>
      <c r="AG36" s="88" t="str">
        <f>'12'!W61</f>
        <v xml:space="preserve"> JULIO ERCOLIN-ECSB </v>
      </c>
    </row>
    <row r="37" spans="1:257" ht="24.9" customHeight="1">
      <c r="A37" s="80">
        <v>1</v>
      </c>
      <c r="B37" s="99"/>
      <c r="C37" s="101" t="s">
        <v>71</v>
      </c>
      <c r="D37" s="16"/>
      <c r="E37" s="119" t="str">
        <f>$AF$6</f>
        <v xml:space="preserve"> ADILSON HOLANDA-CFC </v>
      </c>
      <c r="F37" s="119"/>
      <c r="G37" s="119"/>
      <c r="H37" s="119"/>
      <c r="I37" s="119"/>
      <c r="J37" s="15"/>
      <c r="K37" s="15"/>
      <c r="L37" s="100"/>
      <c r="M37" s="15"/>
      <c r="N37" s="99"/>
      <c r="O37" s="101" t="s">
        <v>71</v>
      </c>
      <c r="P37" s="16"/>
      <c r="Q37" s="119" t="str">
        <f>$AF$7</f>
        <v xml:space="preserve"> GIOVANNI SAJO-ECSB </v>
      </c>
      <c r="R37" s="119"/>
      <c r="S37" s="119"/>
      <c r="T37" s="119"/>
      <c r="U37" s="119"/>
      <c r="V37" s="15"/>
      <c r="W37" s="15"/>
      <c r="X37" s="100"/>
      <c r="Z37" s="87">
        <v>36</v>
      </c>
      <c r="AA37" s="88" t="str">
        <f t="shared" si="3"/>
        <v>F.P.F.M. - Taça São Paulo - 2026</v>
      </c>
      <c r="AB37" s="88" t="str">
        <f t="shared" si="4"/>
        <v>ADULTO - Interior - Ituano</v>
      </c>
      <c r="AC37" s="89">
        <v>1</v>
      </c>
      <c r="AD37" s="89">
        <f t="shared" si="2"/>
        <v>6</v>
      </c>
      <c r="AE37" s="89">
        <f>'12'!O62</f>
        <v>6</v>
      </c>
      <c r="AF37" s="88" t="str">
        <f>'12'!Q62</f>
        <v xml:space="preserve"> TCHAKA-ITU </v>
      </c>
      <c r="AG37" s="88" t="str">
        <f>'12'!W62</f>
        <v xml:space="preserve"> LEO DEMELITE-ECSB </v>
      </c>
    </row>
    <row r="38" spans="1:257" ht="24.9" customHeight="1">
      <c r="A38" s="80">
        <v>1</v>
      </c>
      <c r="B38" s="99"/>
      <c r="C38" s="122">
        <f>$AC$6</f>
        <v>1</v>
      </c>
      <c r="D38" s="36"/>
      <c r="E38" s="119"/>
      <c r="F38" s="119"/>
      <c r="G38" s="119"/>
      <c r="H38" s="119"/>
      <c r="I38" s="119"/>
      <c r="J38" s="15"/>
      <c r="K38" s="121"/>
      <c r="L38" s="100"/>
      <c r="M38" s="15"/>
      <c r="N38" s="99"/>
      <c r="O38" s="122">
        <f>$AC$7</f>
        <v>1</v>
      </c>
      <c r="P38" s="36"/>
      <c r="Q38" s="119"/>
      <c r="R38" s="119"/>
      <c r="S38" s="119"/>
      <c r="T38" s="119"/>
      <c r="U38" s="119"/>
      <c r="V38" s="15"/>
      <c r="W38" s="121"/>
      <c r="X38" s="100"/>
      <c r="Z38" s="87">
        <v>37</v>
      </c>
      <c r="AA38" s="88" t="str">
        <f t="shared" si="3"/>
        <v>F.P.F.M. - Taça São Paulo - 2026</v>
      </c>
      <c r="AB38" s="88" t="str">
        <f t="shared" si="4"/>
        <v>ADULTO - Interior - Ituano</v>
      </c>
      <c r="AC38" s="89">
        <v>1</v>
      </c>
      <c r="AD38" s="89">
        <f t="shared" si="2"/>
        <v>7</v>
      </c>
      <c r="AE38" s="89">
        <f>'12'!B75</f>
        <v>4</v>
      </c>
      <c r="AF38" s="88" t="str">
        <f>'12'!D75</f>
        <v xml:space="preserve"> LUI-ITU </v>
      </c>
      <c r="AG38" s="88" t="str">
        <f>'12'!J75</f>
        <v xml:space="preserve"> LEO DEMELITE-ECSB </v>
      </c>
    </row>
    <row r="39" spans="1:257" ht="24.9" customHeight="1">
      <c r="A39" s="80"/>
      <c r="B39" s="99"/>
      <c r="C39" s="122"/>
      <c r="D39" s="36"/>
      <c r="E39" s="102"/>
      <c r="F39" s="102"/>
      <c r="G39" s="102"/>
      <c r="H39" s="102"/>
      <c r="I39" s="102"/>
      <c r="J39" s="15"/>
      <c r="K39" s="121"/>
      <c r="L39" s="100"/>
      <c r="M39" s="15"/>
      <c r="N39" s="99"/>
      <c r="O39" s="122"/>
      <c r="P39" s="36"/>
      <c r="Q39" s="102"/>
      <c r="R39" s="102"/>
      <c r="S39" s="102"/>
      <c r="T39" s="102"/>
      <c r="U39" s="102"/>
      <c r="V39" s="15"/>
      <c r="W39" s="121"/>
      <c r="X39" s="100"/>
      <c r="Z39" s="87">
        <v>38</v>
      </c>
      <c r="AA39" s="88" t="str">
        <f t="shared" si="3"/>
        <v>F.P.F.M. - Taça São Paulo - 2026</v>
      </c>
      <c r="AB39" s="88" t="str">
        <f t="shared" si="4"/>
        <v>ADULTO - Interior - Ituano</v>
      </c>
      <c r="AC39" s="89">
        <v>1</v>
      </c>
      <c r="AD39" s="89">
        <f t="shared" si="2"/>
        <v>7</v>
      </c>
      <c r="AE39" s="89">
        <f>'12'!B76</f>
        <v>5</v>
      </c>
      <c r="AF39" s="88" t="str">
        <f>'12'!D76</f>
        <v xml:space="preserve"> MARCELO CARLOS-ITU </v>
      </c>
      <c r="AG39" s="88" t="str">
        <f>'12'!J76</f>
        <v xml:space="preserve"> PIETRO ERCOLIN-ECSB </v>
      </c>
    </row>
    <row r="40" spans="1:257" ht="24.9" customHeight="1">
      <c r="A40" s="80"/>
      <c r="B40" s="99"/>
      <c r="C40" s="15"/>
      <c r="D40" s="36"/>
      <c r="E40" s="102"/>
      <c r="F40" s="102"/>
      <c r="G40" s="102"/>
      <c r="H40" s="102"/>
      <c r="I40" s="102"/>
      <c r="J40" s="15"/>
      <c r="K40" s="121"/>
      <c r="L40" s="100"/>
      <c r="M40" s="15"/>
      <c r="N40" s="99"/>
      <c r="O40" s="15"/>
      <c r="P40" s="36"/>
      <c r="Q40" s="102"/>
      <c r="R40" s="102"/>
      <c r="S40" s="102"/>
      <c r="T40" s="102"/>
      <c r="U40" s="102"/>
      <c r="V40" s="15"/>
      <c r="W40" s="121"/>
      <c r="X40" s="100"/>
      <c r="Z40" s="87">
        <v>39</v>
      </c>
      <c r="AA40" s="88" t="str">
        <f t="shared" si="3"/>
        <v>F.P.F.M. - Taça São Paulo - 2026</v>
      </c>
      <c r="AB40" s="88" t="str">
        <f t="shared" si="4"/>
        <v>ADULTO - Interior - Ituano</v>
      </c>
      <c r="AC40" s="89">
        <v>1</v>
      </c>
      <c r="AD40" s="89">
        <f t="shared" ref="AD40:AD71" si="5">AD34+1</f>
        <v>7</v>
      </c>
      <c r="AE40" s="89">
        <f>'12'!B77</f>
        <v>6</v>
      </c>
      <c r="AF40" s="88" t="str">
        <f>'12'!D77</f>
        <v xml:space="preserve"> VIRCILIO CROSARA-ITU </v>
      </c>
      <c r="AG40" s="88" t="str">
        <f>'12'!J77</f>
        <v xml:space="preserve"> ADILSON HOLANDA-CFC </v>
      </c>
    </row>
    <row r="41" spans="1:257" ht="24.9" customHeight="1">
      <c r="A41" s="80"/>
      <c r="B41" s="99"/>
      <c r="C41" s="101" t="s">
        <v>72</v>
      </c>
      <c r="D41" s="36"/>
      <c r="E41" s="102"/>
      <c r="F41" s="102"/>
      <c r="G41" s="102"/>
      <c r="H41" s="102"/>
      <c r="I41" s="102"/>
      <c r="J41" s="15"/>
      <c r="K41" s="15"/>
      <c r="L41" s="100"/>
      <c r="M41" s="15"/>
      <c r="N41" s="99"/>
      <c r="O41" s="101" t="s">
        <v>72</v>
      </c>
      <c r="P41" s="36"/>
      <c r="Q41" s="102"/>
      <c r="R41" s="102"/>
      <c r="S41" s="102"/>
      <c r="T41" s="102"/>
      <c r="U41" s="102"/>
      <c r="V41" s="15"/>
      <c r="W41" s="15"/>
      <c r="X41" s="100"/>
      <c r="Z41" s="87">
        <v>40</v>
      </c>
      <c r="AA41" s="88" t="str">
        <f t="shared" si="3"/>
        <v>F.P.F.M. - Taça São Paulo - 2026</v>
      </c>
      <c r="AB41" s="88" t="str">
        <f t="shared" si="4"/>
        <v>ADULTO - Interior - Ituano</v>
      </c>
      <c r="AC41" s="89">
        <v>1</v>
      </c>
      <c r="AD41" s="89">
        <f t="shared" si="5"/>
        <v>7</v>
      </c>
      <c r="AE41" s="89">
        <f>'12'!B78</f>
        <v>1</v>
      </c>
      <c r="AF41" s="88" t="str">
        <f>'12'!D78</f>
        <v xml:space="preserve"> BUENO-ITU </v>
      </c>
      <c r="AG41" s="88" t="str">
        <f>'12'!J78</f>
        <v xml:space="preserve"> GIOVANNI SAJO-ECSB </v>
      </c>
    </row>
    <row r="42" spans="1:257" ht="24.9" customHeight="1">
      <c r="A42" s="80"/>
      <c r="B42" s="103"/>
      <c r="C42" s="122">
        <f>$AD$6</f>
        <v>1</v>
      </c>
      <c r="D42" s="15"/>
      <c r="E42" s="15"/>
      <c r="F42" s="15"/>
      <c r="G42" s="15"/>
      <c r="H42" s="15"/>
      <c r="I42" s="15"/>
      <c r="J42" s="15"/>
      <c r="K42" s="15"/>
      <c r="L42" s="100"/>
      <c r="M42" s="15"/>
      <c r="N42" s="103"/>
      <c r="O42" s="122">
        <f>$AD$7</f>
        <v>1</v>
      </c>
      <c r="P42" s="15"/>
      <c r="Q42" s="15"/>
      <c r="R42" s="15"/>
      <c r="S42" s="15"/>
      <c r="T42" s="15"/>
      <c r="U42" s="15"/>
      <c r="V42" s="15"/>
      <c r="W42" s="15"/>
      <c r="X42" s="100"/>
      <c r="Z42" s="87">
        <v>41</v>
      </c>
      <c r="AA42" s="88" t="str">
        <f t="shared" si="3"/>
        <v>F.P.F.M. - Taça São Paulo - 2026</v>
      </c>
      <c r="AB42" s="88" t="str">
        <f t="shared" si="4"/>
        <v>ADULTO - Interior - Ituano</v>
      </c>
      <c r="AC42" s="89">
        <v>1</v>
      </c>
      <c r="AD42" s="89">
        <f t="shared" si="5"/>
        <v>7</v>
      </c>
      <c r="AE42" s="89">
        <f>'12'!B79</f>
        <v>2</v>
      </c>
      <c r="AF42" s="88" t="str">
        <f>'12'!D79</f>
        <v xml:space="preserve"> JOÃO JANUARIO-ITU </v>
      </c>
      <c r="AG42" s="88" t="str">
        <f>'12'!J79</f>
        <v xml:space="preserve"> BUZIN-ECSB </v>
      </c>
    </row>
    <row r="43" spans="1:257" ht="24.9" customHeight="1">
      <c r="A43" s="80">
        <v>1</v>
      </c>
      <c r="B43" s="103"/>
      <c r="C43" s="122"/>
      <c r="D43" s="15"/>
      <c r="E43" s="119" t="str">
        <f>$AG$6</f>
        <v xml:space="preserve"> JULIO ERCOLIN-ECSB </v>
      </c>
      <c r="F43" s="119"/>
      <c r="G43" s="119"/>
      <c r="H43" s="119"/>
      <c r="I43" s="119"/>
      <c r="J43" s="15"/>
      <c r="K43" s="15"/>
      <c r="L43" s="100"/>
      <c r="M43" s="15"/>
      <c r="N43" s="103"/>
      <c r="O43" s="122"/>
      <c r="P43" s="15"/>
      <c r="Q43" s="119" t="str">
        <f>$AG$7</f>
        <v xml:space="preserve"> BUZIN-ECSB </v>
      </c>
      <c r="R43" s="119"/>
      <c r="S43" s="119"/>
      <c r="T43" s="119"/>
      <c r="U43" s="119"/>
      <c r="V43" s="15"/>
      <c r="W43" s="15"/>
      <c r="X43" s="100"/>
      <c r="Z43" s="87">
        <v>42</v>
      </c>
      <c r="AA43" s="88" t="str">
        <f t="shared" si="3"/>
        <v>F.P.F.M. - Taça São Paulo - 2026</v>
      </c>
      <c r="AB43" s="88" t="str">
        <f t="shared" si="4"/>
        <v>ADULTO - Interior - Ituano</v>
      </c>
      <c r="AC43" s="89">
        <v>1</v>
      </c>
      <c r="AD43" s="89">
        <f t="shared" si="5"/>
        <v>7</v>
      </c>
      <c r="AE43" s="89">
        <f>'12'!B80</f>
        <v>3</v>
      </c>
      <c r="AF43" s="88" t="str">
        <f>'12'!D80</f>
        <v xml:space="preserve"> TCHAKA-ITU </v>
      </c>
      <c r="AG43" s="88" t="str">
        <f>'12'!J80</f>
        <v xml:space="preserve"> JULIO ERCOLIN-ECSB </v>
      </c>
    </row>
    <row r="44" spans="1:257" ht="24.9" customHeight="1">
      <c r="A44" s="80">
        <v>1</v>
      </c>
      <c r="B44" s="103"/>
      <c r="C44" s="15"/>
      <c r="D44" s="15"/>
      <c r="E44" s="119"/>
      <c r="F44" s="119"/>
      <c r="G44" s="119"/>
      <c r="H44" s="119"/>
      <c r="I44" s="119"/>
      <c r="J44" s="15"/>
      <c r="K44" s="121"/>
      <c r="L44" s="100"/>
      <c r="M44" s="15"/>
      <c r="N44" s="103"/>
      <c r="O44" s="15"/>
      <c r="P44" s="15"/>
      <c r="Q44" s="119"/>
      <c r="R44" s="119"/>
      <c r="S44" s="119"/>
      <c r="T44" s="119"/>
      <c r="U44" s="119"/>
      <c r="V44" s="15"/>
      <c r="W44" s="121"/>
      <c r="X44" s="100"/>
      <c r="Z44" s="87">
        <v>43</v>
      </c>
      <c r="AA44" s="88" t="str">
        <f t="shared" si="3"/>
        <v>F.P.F.M. - Taça São Paulo - 2026</v>
      </c>
      <c r="AB44" s="88" t="str">
        <f t="shared" si="4"/>
        <v>ADULTO - Interior - Ituano</v>
      </c>
      <c r="AC44" s="89">
        <v>1</v>
      </c>
      <c r="AD44" s="89">
        <f t="shared" si="5"/>
        <v>8</v>
      </c>
      <c r="AE44" s="89">
        <f>'12'!O75</f>
        <v>2</v>
      </c>
      <c r="AF44" s="88" t="str">
        <f>'12'!Q75</f>
        <v xml:space="preserve"> LUI-ITU </v>
      </c>
      <c r="AG44" s="88" t="str">
        <f>'12'!W75</f>
        <v xml:space="preserve"> JULIO ERCOLIN-ECSB </v>
      </c>
    </row>
    <row r="45" spans="1:257" ht="24.9" customHeight="1">
      <c r="A45" s="80"/>
      <c r="B45" s="103"/>
      <c r="C45" s="101" t="s">
        <v>68</v>
      </c>
      <c r="D45" s="15"/>
      <c r="E45" s="102"/>
      <c r="F45" s="102"/>
      <c r="G45" s="102"/>
      <c r="H45" s="102"/>
      <c r="I45" s="102"/>
      <c r="J45" s="15"/>
      <c r="K45" s="121"/>
      <c r="L45" s="100"/>
      <c r="M45" s="15"/>
      <c r="N45" s="103"/>
      <c r="O45" s="101" t="s">
        <v>68</v>
      </c>
      <c r="P45" s="15"/>
      <c r="Q45" s="102"/>
      <c r="R45" s="102"/>
      <c r="S45" s="102"/>
      <c r="T45" s="102"/>
      <c r="U45" s="102"/>
      <c r="V45" s="15"/>
      <c r="W45" s="121"/>
      <c r="X45" s="100"/>
      <c r="Z45" s="87">
        <v>44</v>
      </c>
      <c r="AA45" s="88" t="str">
        <f t="shared" si="3"/>
        <v>F.P.F.M. - Taça São Paulo - 2026</v>
      </c>
      <c r="AB45" s="88" t="str">
        <f t="shared" si="4"/>
        <v>ADULTO - Interior - Ituano</v>
      </c>
      <c r="AC45" s="89">
        <v>1</v>
      </c>
      <c r="AD45" s="89">
        <f t="shared" si="5"/>
        <v>8</v>
      </c>
      <c r="AE45" s="89">
        <f>'12'!O76</f>
        <v>3</v>
      </c>
      <c r="AF45" s="88" t="str">
        <f>'12'!Q76</f>
        <v xml:space="preserve"> MARCELO CARLOS-ITU </v>
      </c>
      <c r="AG45" s="88" t="str">
        <f>'12'!W76</f>
        <v xml:space="preserve"> LEO DEMELITE-ECSB </v>
      </c>
    </row>
    <row r="46" spans="1:257" ht="24.9" customHeight="1">
      <c r="A46" s="80"/>
      <c r="B46" s="103"/>
      <c r="C46" s="122">
        <f>$AE$6</f>
        <v>5</v>
      </c>
      <c r="D46" s="15"/>
      <c r="E46" s="102"/>
      <c r="F46" s="102"/>
      <c r="G46" s="102"/>
      <c r="H46" s="102"/>
      <c r="I46" s="102"/>
      <c r="J46" s="15"/>
      <c r="K46" s="121"/>
      <c r="L46" s="100"/>
      <c r="M46" s="15"/>
      <c r="N46" s="103"/>
      <c r="O46" s="122">
        <f>$AE$7</f>
        <v>6</v>
      </c>
      <c r="P46" s="15"/>
      <c r="Q46" s="102"/>
      <c r="R46" s="102"/>
      <c r="S46" s="102"/>
      <c r="T46" s="102"/>
      <c r="U46" s="102"/>
      <c r="V46" s="15"/>
      <c r="W46" s="121"/>
      <c r="X46" s="100"/>
      <c r="Z46" s="87">
        <v>45</v>
      </c>
      <c r="AA46" s="88" t="str">
        <f t="shared" si="3"/>
        <v>F.P.F.M. - Taça São Paulo - 2026</v>
      </c>
      <c r="AB46" s="88" t="str">
        <f t="shared" si="4"/>
        <v>ADULTO - Interior - Ituano</v>
      </c>
      <c r="AC46" s="89">
        <v>1</v>
      </c>
      <c r="AD46" s="89">
        <f t="shared" si="5"/>
        <v>8</v>
      </c>
      <c r="AE46" s="89">
        <f>'12'!O77</f>
        <v>4</v>
      </c>
      <c r="AF46" s="88" t="str">
        <f>'12'!Q77</f>
        <v xml:space="preserve"> VIRCILIO CROSARA-ITU </v>
      </c>
      <c r="AG46" s="88" t="str">
        <f>'12'!W77</f>
        <v xml:space="preserve"> PIETRO ERCOLIN-ECSB </v>
      </c>
    </row>
    <row r="47" spans="1:257" ht="24.9" customHeight="1">
      <c r="A47" s="80"/>
      <c r="B47" s="103"/>
      <c r="C47" s="122"/>
      <c r="D47" s="15"/>
      <c r="E47" s="102"/>
      <c r="F47" s="102"/>
      <c r="G47" s="102"/>
      <c r="H47" s="102"/>
      <c r="I47" s="102"/>
      <c r="J47" s="15"/>
      <c r="K47" s="15"/>
      <c r="L47" s="100"/>
      <c r="M47" s="15"/>
      <c r="N47" s="103"/>
      <c r="O47" s="122"/>
      <c r="P47" s="15"/>
      <c r="Q47" s="102"/>
      <c r="R47" s="102"/>
      <c r="S47" s="102"/>
      <c r="T47" s="102"/>
      <c r="U47" s="102"/>
      <c r="V47" s="15"/>
      <c r="W47" s="15"/>
      <c r="X47" s="100"/>
      <c r="Z47" s="87">
        <v>46</v>
      </c>
      <c r="AA47" s="88" t="str">
        <f t="shared" si="3"/>
        <v>F.P.F.M. - Taça São Paulo - 2026</v>
      </c>
      <c r="AB47" s="88" t="str">
        <f t="shared" si="4"/>
        <v>ADULTO - Interior - Ituano</v>
      </c>
      <c r="AC47" s="89">
        <v>1</v>
      </c>
      <c r="AD47" s="89">
        <f t="shared" si="5"/>
        <v>8</v>
      </c>
      <c r="AE47" s="89">
        <f>'12'!O78</f>
        <v>5</v>
      </c>
      <c r="AF47" s="88" t="str">
        <f>'12'!Q78</f>
        <v xml:space="preserve"> BUENO-ITU </v>
      </c>
      <c r="AG47" s="88" t="str">
        <f>'12'!W78</f>
        <v xml:space="preserve"> ADILSON HOLANDA-CFC </v>
      </c>
    </row>
    <row r="48" spans="1:257" ht="24.9" customHeight="1">
      <c r="A48" s="80"/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6"/>
      <c r="M48" s="15"/>
      <c r="N48" s="104"/>
      <c r="O48" s="105"/>
      <c r="P48" s="105"/>
      <c r="Q48" s="105"/>
      <c r="R48" s="105"/>
      <c r="S48" s="105"/>
      <c r="T48" s="105"/>
      <c r="U48" s="105"/>
      <c r="V48" s="105"/>
      <c r="W48" s="105"/>
      <c r="X48" s="106"/>
      <c r="Z48" s="87">
        <v>47</v>
      </c>
      <c r="AA48" s="88" t="str">
        <f t="shared" si="3"/>
        <v>F.P.F.M. - Taça São Paulo - 2026</v>
      </c>
      <c r="AB48" s="88" t="str">
        <f t="shared" si="4"/>
        <v>ADULTO - Interior - Ituano</v>
      </c>
      <c r="AC48" s="89">
        <v>1</v>
      </c>
      <c r="AD48" s="89">
        <f t="shared" si="5"/>
        <v>8</v>
      </c>
      <c r="AE48" s="89">
        <f>'12'!O79</f>
        <v>6</v>
      </c>
      <c r="AF48" s="88" t="str">
        <f>'12'!Q79</f>
        <v xml:space="preserve"> JOÃO JANUARIO-ITU </v>
      </c>
      <c r="AG48" s="88" t="str">
        <f>'12'!W79</f>
        <v xml:space="preserve"> GIOVANNI SAJO-ECSB </v>
      </c>
    </row>
    <row r="49" spans="1:257" ht="24.9" customHeight="1">
      <c r="A49" s="80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Z49" s="87">
        <v>48</v>
      </c>
      <c r="AA49" s="88" t="str">
        <f t="shared" si="3"/>
        <v>F.P.F.M. - Taça São Paulo - 2026</v>
      </c>
      <c r="AB49" s="88" t="str">
        <f t="shared" si="4"/>
        <v>ADULTO - Interior - Ituano</v>
      </c>
      <c r="AC49" s="89">
        <v>1</v>
      </c>
      <c r="AD49" s="89">
        <f t="shared" si="5"/>
        <v>8</v>
      </c>
      <c r="AE49" s="89">
        <f>'12'!O80</f>
        <v>1</v>
      </c>
      <c r="AF49" s="88" t="str">
        <f>'12'!Q80</f>
        <v xml:space="preserve"> TCHAKA-ITU </v>
      </c>
      <c r="AG49" s="88" t="str">
        <f>'12'!W80</f>
        <v xml:space="preserve"> BUZIN-ECSB </v>
      </c>
    </row>
    <row r="50" spans="1:257" ht="24.9" customHeight="1">
      <c r="A50" s="80"/>
      <c r="B50" s="82"/>
      <c r="C50" s="83" t="s">
        <v>64</v>
      </c>
      <c r="D50" s="84"/>
      <c r="E50" s="84"/>
      <c r="F50" s="84"/>
      <c r="G50" s="84"/>
      <c r="H50" s="84"/>
      <c r="I50" s="84"/>
      <c r="J50" s="84"/>
      <c r="K50" s="85" t="s">
        <v>65</v>
      </c>
      <c r="L50" s="86"/>
      <c r="M50" s="15"/>
      <c r="N50" s="82"/>
      <c r="O50" s="83" t="s">
        <v>64</v>
      </c>
      <c r="P50" s="84"/>
      <c r="Q50" s="84"/>
      <c r="R50" s="84"/>
      <c r="S50" s="84"/>
      <c r="T50" s="84"/>
      <c r="U50" s="84"/>
      <c r="V50" s="84"/>
      <c r="W50" s="85" t="s">
        <v>65</v>
      </c>
      <c r="X50" s="86"/>
      <c r="Z50" s="87">
        <v>49</v>
      </c>
      <c r="AA50" s="88" t="str">
        <f t="shared" si="3"/>
        <v>F.P.F.M. - Taça São Paulo - 2026</v>
      </c>
      <c r="AB50" s="88" t="str">
        <f t="shared" si="4"/>
        <v>ADULTO - Interior - Ituano</v>
      </c>
      <c r="AC50" s="89">
        <v>1</v>
      </c>
      <c r="AD50" s="89">
        <f t="shared" si="5"/>
        <v>9</v>
      </c>
      <c r="AE50" s="89">
        <f>'12'!B85</f>
        <v>5</v>
      </c>
      <c r="AF50" s="88" t="str">
        <f>'12'!D85</f>
        <v xml:space="preserve"> LUI-ITU </v>
      </c>
      <c r="AG50" s="88" t="str">
        <f>'12'!J85</f>
        <v xml:space="preserve"> BUZIN-ECSB </v>
      </c>
    </row>
    <row r="51" spans="1:257" ht="24.9" customHeight="1">
      <c r="A51" s="90"/>
      <c r="B51" s="91"/>
      <c r="C51" s="92" t="str">
        <f>$AA$8</f>
        <v>F.P.F.M. - Taça São Paulo - 2026</v>
      </c>
      <c r="D51" s="93"/>
      <c r="E51" s="93"/>
      <c r="F51" s="93"/>
      <c r="G51" s="93"/>
      <c r="H51" s="93"/>
      <c r="I51" s="93"/>
      <c r="J51" s="93"/>
      <c r="K51" s="94" t="str">
        <f>$AB$8</f>
        <v>ADULTO - Interior - Ituano</v>
      </c>
      <c r="L51" s="95"/>
      <c r="M51" s="96"/>
      <c r="N51" s="97"/>
      <c r="O51" s="92" t="str">
        <f>$AA$9</f>
        <v>F.P.F.M. - Taça São Paulo - 2026</v>
      </c>
      <c r="P51" s="93"/>
      <c r="Q51" s="93"/>
      <c r="R51" s="93"/>
      <c r="S51" s="93"/>
      <c r="T51" s="93"/>
      <c r="U51" s="93"/>
      <c r="V51" s="93"/>
      <c r="W51" s="94" t="str">
        <f>$AB$9</f>
        <v>ADULTO - Interior - Ituano</v>
      </c>
      <c r="X51" s="95"/>
      <c r="Y51" s="98"/>
      <c r="Z51" s="107">
        <v>50</v>
      </c>
      <c r="AA51" s="108" t="str">
        <f t="shared" si="3"/>
        <v>F.P.F.M. - Taça São Paulo - 2026</v>
      </c>
      <c r="AB51" s="108" t="str">
        <f t="shared" si="4"/>
        <v>ADULTO - Interior - Ituano</v>
      </c>
      <c r="AC51" s="109">
        <v>1</v>
      </c>
      <c r="AD51" s="109">
        <f t="shared" si="5"/>
        <v>9</v>
      </c>
      <c r="AE51" s="109">
        <f>'12'!B86</f>
        <v>6</v>
      </c>
      <c r="AF51" s="108" t="str">
        <f>'12'!D86</f>
        <v xml:space="preserve"> MARCELO CARLOS-ITU </v>
      </c>
      <c r="AG51" s="108" t="str">
        <f>'12'!J86</f>
        <v xml:space="preserve"> JULIO ERCOLIN-ECSB </v>
      </c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/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/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/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98"/>
      <c r="ID51" s="98"/>
      <c r="IE51" s="98"/>
      <c r="IF51" s="98"/>
      <c r="IG51" s="98"/>
      <c r="IH51" s="98"/>
      <c r="II51" s="98"/>
      <c r="IJ51" s="98"/>
      <c r="IK51" s="98"/>
      <c r="IL51" s="98"/>
      <c r="IM51" s="98"/>
      <c r="IN51" s="98"/>
      <c r="IO51" s="98"/>
      <c r="IP51" s="98"/>
      <c r="IQ51" s="98"/>
      <c r="IR51" s="98"/>
      <c r="IS51" s="98"/>
      <c r="IT51" s="98"/>
      <c r="IU51" s="98"/>
      <c r="IV51" s="98"/>
      <c r="IW51" s="98"/>
    </row>
    <row r="52" spans="1:257" ht="24.9" customHeight="1">
      <c r="A52" s="80"/>
      <c r="B52" s="99"/>
      <c r="C52" s="16"/>
      <c r="D52" s="16"/>
      <c r="E52" s="38"/>
      <c r="F52" s="38"/>
      <c r="G52" s="38"/>
      <c r="H52" s="38"/>
      <c r="I52" s="38"/>
      <c r="J52" s="15"/>
      <c r="K52" s="15"/>
      <c r="L52" s="100"/>
      <c r="M52" s="15"/>
      <c r="N52" s="99"/>
      <c r="O52" s="16"/>
      <c r="P52" s="16"/>
      <c r="Q52" s="38"/>
      <c r="R52" s="38"/>
      <c r="S52" s="38"/>
      <c r="T52" s="38"/>
      <c r="U52" s="38"/>
      <c r="V52" s="15"/>
      <c r="W52" s="15"/>
      <c r="X52" s="100"/>
      <c r="Z52" s="87">
        <v>51</v>
      </c>
      <c r="AA52" s="88" t="str">
        <f t="shared" si="3"/>
        <v>F.P.F.M. - Taça São Paulo - 2026</v>
      </c>
      <c r="AB52" s="88" t="str">
        <f t="shared" si="4"/>
        <v>ADULTO - Interior - Ituano</v>
      </c>
      <c r="AC52" s="89">
        <v>1</v>
      </c>
      <c r="AD52" s="89">
        <f t="shared" si="5"/>
        <v>9</v>
      </c>
      <c r="AE52" s="89">
        <f>'12'!B87</f>
        <v>1</v>
      </c>
      <c r="AF52" s="88" t="str">
        <f>'12'!D87</f>
        <v xml:space="preserve"> VIRCILIO CROSARA-ITU </v>
      </c>
      <c r="AG52" s="88" t="str">
        <f>'12'!J87</f>
        <v xml:space="preserve"> LEO DEMELITE-ECSB </v>
      </c>
    </row>
    <row r="53" spans="1:257" ht="24.9" customHeight="1">
      <c r="A53" s="80">
        <v>1</v>
      </c>
      <c r="B53" s="99"/>
      <c r="C53" s="101" t="s">
        <v>71</v>
      </c>
      <c r="D53" s="16"/>
      <c r="E53" s="119" t="str">
        <f>$AF$8</f>
        <v xml:space="preserve"> LUI-ITU </v>
      </c>
      <c r="F53" s="119"/>
      <c r="G53" s="119"/>
      <c r="H53" s="119"/>
      <c r="I53" s="119"/>
      <c r="J53" s="15"/>
      <c r="K53" s="15"/>
      <c r="L53" s="100"/>
      <c r="M53" s="15"/>
      <c r="N53" s="99"/>
      <c r="O53" s="101" t="s">
        <v>71</v>
      </c>
      <c r="P53" s="16"/>
      <c r="Q53" s="119" t="str">
        <f>$AF$9</f>
        <v xml:space="preserve"> TCHAKA-ITU </v>
      </c>
      <c r="R53" s="119"/>
      <c r="S53" s="119"/>
      <c r="T53" s="119"/>
      <c r="U53" s="119"/>
      <c r="V53" s="15"/>
      <c r="W53" s="15"/>
      <c r="X53" s="100"/>
      <c r="Z53" s="87">
        <v>52</v>
      </c>
      <c r="AA53" s="88" t="str">
        <f t="shared" si="3"/>
        <v>F.P.F.M. - Taça São Paulo - 2026</v>
      </c>
      <c r="AB53" s="88" t="str">
        <f t="shared" si="4"/>
        <v>ADULTO - Interior - Ituano</v>
      </c>
      <c r="AC53" s="89">
        <v>1</v>
      </c>
      <c r="AD53" s="89">
        <f t="shared" si="5"/>
        <v>9</v>
      </c>
      <c r="AE53" s="89">
        <f>'12'!B88</f>
        <v>2</v>
      </c>
      <c r="AF53" s="88" t="str">
        <f>'12'!D88</f>
        <v xml:space="preserve"> BUENO-ITU </v>
      </c>
      <c r="AG53" s="88" t="str">
        <f>'12'!J88</f>
        <v xml:space="preserve"> PIETRO ERCOLIN-ECSB </v>
      </c>
    </row>
    <row r="54" spans="1:257" ht="24.9" customHeight="1">
      <c r="A54" s="80">
        <v>1</v>
      </c>
      <c r="B54" s="99"/>
      <c r="C54" s="122">
        <f>$AC$8</f>
        <v>1</v>
      </c>
      <c r="D54" s="36"/>
      <c r="E54" s="119"/>
      <c r="F54" s="119"/>
      <c r="G54" s="119"/>
      <c r="H54" s="119"/>
      <c r="I54" s="119"/>
      <c r="J54" s="15"/>
      <c r="K54" s="121"/>
      <c r="L54" s="100"/>
      <c r="M54" s="15"/>
      <c r="N54" s="99"/>
      <c r="O54" s="122">
        <f>$AC$9</f>
        <v>1</v>
      </c>
      <c r="P54" s="36"/>
      <c r="Q54" s="119"/>
      <c r="R54" s="119"/>
      <c r="S54" s="119"/>
      <c r="T54" s="119"/>
      <c r="U54" s="119"/>
      <c r="V54" s="15"/>
      <c r="W54" s="121"/>
      <c r="X54" s="100"/>
      <c r="Z54" s="87">
        <v>53</v>
      </c>
      <c r="AA54" s="88" t="str">
        <f t="shared" si="3"/>
        <v>F.P.F.M. - Taça São Paulo - 2026</v>
      </c>
      <c r="AB54" s="88" t="str">
        <f t="shared" si="4"/>
        <v>ADULTO - Interior - Ituano</v>
      </c>
      <c r="AC54" s="89">
        <v>1</v>
      </c>
      <c r="AD54" s="89">
        <f t="shared" si="5"/>
        <v>9</v>
      </c>
      <c r="AE54" s="89">
        <f>'12'!B89</f>
        <v>3</v>
      </c>
      <c r="AF54" s="88" t="str">
        <f>'12'!D89</f>
        <v xml:space="preserve"> JOÃO JANUARIO-ITU </v>
      </c>
      <c r="AG54" s="88" t="str">
        <f>'12'!J89</f>
        <v xml:space="preserve"> ADILSON HOLANDA-CFC </v>
      </c>
    </row>
    <row r="55" spans="1:257" ht="24.9" customHeight="1">
      <c r="A55" s="80"/>
      <c r="B55" s="99"/>
      <c r="C55" s="122"/>
      <c r="D55" s="36"/>
      <c r="E55" s="102"/>
      <c r="F55" s="102"/>
      <c r="G55" s="102"/>
      <c r="H55" s="102"/>
      <c r="I55" s="102"/>
      <c r="J55" s="15"/>
      <c r="K55" s="121"/>
      <c r="L55" s="100"/>
      <c r="M55" s="15"/>
      <c r="N55" s="99"/>
      <c r="O55" s="122"/>
      <c r="P55" s="36"/>
      <c r="Q55" s="102"/>
      <c r="R55" s="102"/>
      <c r="S55" s="102"/>
      <c r="T55" s="102"/>
      <c r="U55" s="102"/>
      <c r="V55" s="15"/>
      <c r="W55" s="121"/>
      <c r="X55" s="100"/>
      <c r="Z55" s="87">
        <v>54</v>
      </c>
      <c r="AA55" s="88" t="str">
        <f t="shared" si="3"/>
        <v>F.P.F.M. - Taça São Paulo - 2026</v>
      </c>
      <c r="AB55" s="88" t="str">
        <f t="shared" si="4"/>
        <v>ADULTO - Interior - Ituano</v>
      </c>
      <c r="AC55" s="89">
        <v>1</v>
      </c>
      <c r="AD55" s="89">
        <f t="shared" si="5"/>
        <v>9</v>
      </c>
      <c r="AE55" s="89">
        <f>'12'!B90</f>
        <v>4</v>
      </c>
      <c r="AF55" s="88" t="str">
        <f>'12'!D90</f>
        <v xml:space="preserve"> TCHAKA-ITU </v>
      </c>
      <c r="AG55" s="88" t="str">
        <f>'12'!J90</f>
        <v xml:space="preserve"> GIOVANNI SAJO-ECSB </v>
      </c>
    </row>
    <row r="56" spans="1:257" ht="24.9" customHeight="1">
      <c r="A56" s="80"/>
      <c r="B56" s="99"/>
      <c r="C56" s="15"/>
      <c r="D56" s="36"/>
      <c r="E56" s="102"/>
      <c r="F56" s="102"/>
      <c r="G56" s="102"/>
      <c r="H56" s="102"/>
      <c r="I56" s="102"/>
      <c r="J56" s="15"/>
      <c r="K56" s="121"/>
      <c r="L56" s="100"/>
      <c r="M56" s="15"/>
      <c r="N56" s="99"/>
      <c r="O56" s="15"/>
      <c r="P56" s="36"/>
      <c r="Q56" s="102"/>
      <c r="R56" s="102"/>
      <c r="S56" s="102"/>
      <c r="T56" s="102"/>
      <c r="U56" s="102"/>
      <c r="V56" s="15"/>
      <c r="W56" s="121"/>
      <c r="X56" s="100"/>
      <c r="Z56" s="87">
        <v>55</v>
      </c>
      <c r="AA56" s="88" t="str">
        <f t="shared" si="3"/>
        <v>F.P.F.M. - Taça São Paulo - 2026</v>
      </c>
      <c r="AB56" s="88" t="str">
        <f t="shared" si="4"/>
        <v>ADULTO - Interior - Ituano</v>
      </c>
      <c r="AC56" s="89">
        <v>1</v>
      </c>
      <c r="AD56" s="89">
        <f t="shared" si="5"/>
        <v>10</v>
      </c>
      <c r="AE56" s="89">
        <f>'12'!O85</f>
        <v>3</v>
      </c>
      <c r="AF56" s="88" t="str">
        <f>'12'!Q85</f>
        <v xml:space="preserve"> LUI-ITU </v>
      </c>
      <c r="AG56" s="88" t="str">
        <f>'12'!W85</f>
        <v xml:space="preserve"> GIOVANNI SAJO-ECSB </v>
      </c>
    </row>
    <row r="57" spans="1:257" ht="24.9" customHeight="1">
      <c r="A57" s="80"/>
      <c r="B57" s="99"/>
      <c r="C57" s="101" t="s">
        <v>72</v>
      </c>
      <c r="D57" s="36"/>
      <c r="E57" s="102"/>
      <c r="F57" s="102"/>
      <c r="G57" s="102"/>
      <c r="H57" s="102"/>
      <c r="I57" s="102"/>
      <c r="J57" s="15"/>
      <c r="K57" s="15"/>
      <c r="L57" s="100"/>
      <c r="M57" s="15"/>
      <c r="N57" s="99"/>
      <c r="O57" s="101" t="s">
        <v>72</v>
      </c>
      <c r="P57" s="36"/>
      <c r="Q57" s="102"/>
      <c r="R57" s="102"/>
      <c r="S57" s="102"/>
      <c r="T57" s="102"/>
      <c r="U57" s="102"/>
      <c r="V57" s="15"/>
      <c r="W57" s="15"/>
      <c r="X57" s="100"/>
      <c r="Z57" s="87">
        <v>56</v>
      </c>
      <c r="AA57" s="88" t="str">
        <f t="shared" si="3"/>
        <v>F.P.F.M. - Taça São Paulo - 2026</v>
      </c>
      <c r="AB57" s="88" t="str">
        <f t="shared" si="4"/>
        <v>ADULTO - Interior - Ituano</v>
      </c>
      <c r="AC57" s="89">
        <v>1</v>
      </c>
      <c r="AD57" s="89">
        <f t="shared" si="5"/>
        <v>10</v>
      </c>
      <c r="AE57" s="89">
        <f>'12'!O86</f>
        <v>4</v>
      </c>
      <c r="AF57" s="88" t="str">
        <f>'12'!Q86</f>
        <v xml:space="preserve"> MARCELO CARLOS-ITU </v>
      </c>
      <c r="AG57" s="88" t="str">
        <f>'12'!W86</f>
        <v xml:space="preserve"> BUZIN-ECSB </v>
      </c>
    </row>
    <row r="58" spans="1:257" ht="24.9" customHeight="1">
      <c r="A58" s="80"/>
      <c r="B58" s="103"/>
      <c r="C58" s="122">
        <f>$AD$8</f>
        <v>2</v>
      </c>
      <c r="D58" s="15"/>
      <c r="E58" s="15"/>
      <c r="F58" s="15"/>
      <c r="G58" s="15"/>
      <c r="H58" s="15"/>
      <c r="I58" s="15"/>
      <c r="J58" s="15"/>
      <c r="K58" s="15"/>
      <c r="L58" s="100"/>
      <c r="M58" s="15"/>
      <c r="N58" s="103"/>
      <c r="O58" s="122">
        <f>$AD$9</f>
        <v>2</v>
      </c>
      <c r="P58" s="15"/>
      <c r="Q58" s="15"/>
      <c r="R58" s="15"/>
      <c r="S58" s="15"/>
      <c r="T58" s="15"/>
      <c r="U58" s="15"/>
      <c r="V58" s="15"/>
      <c r="W58" s="15"/>
      <c r="X58" s="100"/>
      <c r="Z58" s="87">
        <v>57</v>
      </c>
      <c r="AA58" s="88" t="str">
        <f t="shared" si="3"/>
        <v>F.P.F.M. - Taça São Paulo - 2026</v>
      </c>
      <c r="AB58" s="88" t="str">
        <f t="shared" si="4"/>
        <v>ADULTO - Interior - Ituano</v>
      </c>
      <c r="AC58" s="89">
        <v>1</v>
      </c>
      <c r="AD58" s="89">
        <f t="shared" si="5"/>
        <v>10</v>
      </c>
      <c r="AE58" s="89">
        <f>'12'!O87</f>
        <v>5</v>
      </c>
      <c r="AF58" s="88" t="str">
        <f>'12'!Q87</f>
        <v xml:space="preserve"> VIRCILIO CROSARA-ITU </v>
      </c>
      <c r="AG58" s="88" t="str">
        <f>'12'!W87</f>
        <v xml:space="preserve"> JULIO ERCOLIN-ECSB </v>
      </c>
    </row>
    <row r="59" spans="1:257" ht="24.9" customHeight="1">
      <c r="A59" s="80">
        <v>1</v>
      </c>
      <c r="B59" s="103"/>
      <c r="C59" s="122"/>
      <c r="D59" s="15"/>
      <c r="E59" s="119" t="str">
        <f>$AG$8</f>
        <v xml:space="preserve"> JOÃO JANUARIO-ITU </v>
      </c>
      <c r="F59" s="119"/>
      <c r="G59" s="119"/>
      <c r="H59" s="119"/>
      <c r="I59" s="119"/>
      <c r="J59" s="15"/>
      <c r="K59" s="15"/>
      <c r="L59" s="100"/>
      <c r="M59" s="15"/>
      <c r="N59" s="103"/>
      <c r="O59" s="122"/>
      <c r="P59" s="15"/>
      <c r="Q59" s="119" t="str">
        <f>$AG$9</f>
        <v xml:space="preserve"> BUENO-ITU </v>
      </c>
      <c r="R59" s="119"/>
      <c r="S59" s="119"/>
      <c r="T59" s="119"/>
      <c r="U59" s="119"/>
      <c r="V59" s="15"/>
      <c r="W59" s="15"/>
      <c r="X59" s="100"/>
      <c r="Z59" s="87">
        <v>58</v>
      </c>
      <c r="AA59" s="88" t="str">
        <f t="shared" si="3"/>
        <v>F.P.F.M. - Taça São Paulo - 2026</v>
      </c>
      <c r="AB59" s="88" t="str">
        <f t="shared" si="4"/>
        <v>ADULTO - Interior - Ituano</v>
      </c>
      <c r="AC59" s="89">
        <v>1</v>
      </c>
      <c r="AD59" s="89">
        <f t="shared" si="5"/>
        <v>10</v>
      </c>
      <c r="AE59" s="89">
        <f>'12'!O88</f>
        <v>6</v>
      </c>
      <c r="AF59" s="88" t="str">
        <f>'12'!Q88</f>
        <v xml:space="preserve"> BUENO-ITU </v>
      </c>
      <c r="AG59" s="88" t="str">
        <f>'12'!W88</f>
        <v xml:space="preserve"> LEO DEMELITE-ECSB </v>
      </c>
    </row>
    <row r="60" spans="1:257" ht="24.9" customHeight="1">
      <c r="A60" s="80">
        <v>1</v>
      </c>
      <c r="B60" s="103"/>
      <c r="C60" s="15"/>
      <c r="D60" s="15"/>
      <c r="E60" s="119"/>
      <c r="F60" s="119"/>
      <c r="G60" s="119"/>
      <c r="H60" s="119"/>
      <c r="I60" s="119"/>
      <c r="J60" s="15"/>
      <c r="K60" s="121"/>
      <c r="L60" s="100"/>
      <c r="M60" s="15"/>
      <c r="N60" s="103"/>
      <c r="O60" s="15"/>
      <c r="P60" s="15"/>
      <c r="Q60" s="119"/>
      <c r="R60" s="119"/>
      <c r="S60" s="119"/>
      <c r="T60" s="119"/>
      <c r="U60" s="119"/>
      <c r="V60" s="15"/>
      <c r="W60" s="121"/>
      <c r="X60" s="100"/>
      <c r="Z60" s="87">
        <v>59</v>
      </c>
      <c r="AA60" s="88" t="str">
        <f t="shared" si="3"/>
        <v>F.P.F.M. - Taça São Paulo - 2026</v>
      </c>
      <c r="AB60" s="88" t="str">
        <f t="shared" si="4"/>
        <v>ADULTO - Interior - Ituano</v>
      </c>
      <c r="AC60" s="89">
        <v>1</v>
      </c>
      <c r="AD60" s="89">
        <f t="shared" si="5"/>
        <v>10</v>
      </c>
      <c r="AE60" s="89">
        <f>'12'!O89</f>
        <v>1</v>
      </c>
      <c r="AF60" s="88" t="str">
        <f>'12'!Q89</f>
        <v xml:space="preserve"> JOÃO JANUARIO-ITU </v>
      </c>
      <c r="AG60" s="88" t="str">
        <f>'12'!W89</f>
        <v xml:space="preserve"> PIETRO ERCOLIN-ECSB </v>
      </c>
    </row>
    <row r="61" spans="1:257" ht="24.9" customHeight="1">
      <c r="A61" s="80"/>
      <c r="B61" s="103"/>
      <c r="C61" s="101" t="s">
        <v>68</v>
      </c>
      <c r="D61" s="15"/>
      <c r="E61" s="102"/>
      <c r="F61" s="102"/>
      <c r="G61" s="102"/>
      <c r="H61" s="102"/>
      <c r="I61" s="102"/>
      <c r="J61" s="15"/>
      <c r="K61" s="121"/>
      <c r="L61" s="100"/>
      <c r="M61" s="15"/>
      <c r="N61" s="103"/>
      <c r="O61" s="101" t="s">
        <v>68</v>
      </c>
      <c r="P61" s="15"/>
      <c r="Q61" s="102"/>
      <c r="R61" s="102"/>
      <c r="S61" s="102"/>
      <c r="T61" s="102"/>
      <c r="U61" s="102"/>
      <c r="V61" s="15"/>
      <c r="W61" s="121"/>
      <c r="X61" s="100"/>
      <c r="Z61" s="87">
        <v>60</v>
      </c>
      <c r="AA61" s="88" t="str">
        <f t="shared" si="3"/>
        <v>F.P.F.M. - Taça São Paulo - 2026</v>
      </c>
      <c r="AB61" s="88" t="str">
        <f t="shared" si="4"/>
        <v>ADULTO - Interior - Ituano</v>
      </c>
      <c r="AC61" s="89">
        <v>1</v>
      </c>
      <c r="AD61" s="89">
        <f t="shared" si="5"/>
        <v>10</v>
      </c>
      <c r="AE61" s="89">
        <f>'12'!O90</f>
        <v>2</v>
      </c>
      <c r="AF61" s="88" t="str">
        <f>'12'!Q90</f>
        <v xml:space="preserve"> TCHAKA-ITU </v>
      </c>
      <c r="AG61" s="88" t="str">
        <f>'12'!W90</f>
        <v xml:space="preserve"> ADILSON HOLANDA-CFC </v>
      </c>
    </row>
    <row r="62" spans="1:257" ht="24.9" customHeight="1">
      <c r="A62" s="80"/>
      <c r="B62" s="103"/>
      <c r="C62" s="122">
        <f>$AE$8</f>
        <v>3</v>
      </c>
      <c r="D62" s="15"/>
      <c r="E62" s="102"/>
      <c r="F62" s="102"/>
      <c r="G62" s="102"/>
      <c r="H62" s="102"/>
      <c r="I62" s="102"/>
      <c r="J62" s="15"/>
      <c r="K62" s="121"/>
      <c r="L62" s="100"/>
      <c r="M62" s="15"/>
      <c r="N62" s="103"/>
      <c r="O62" s="122">
        <f>$AE$9</f>
        <v>4</v>
      </c>
      <c r="P62" s="15"/>
      <c r="Q62" s="102"/>
      <c r="R62" s="102"/>
      <c r="S62" s="102"/>
      <c r="T62" s="102"/>
      <c r="U62" s="102"/>
      <c r="V62" s="15"/>
      <c r="W62" s="121"/>
      <c r="X62" s="100"/>
      <c r="Z62" s="87">
        <v>61</v>
      </c>
      <c r="AA62" s="88" t="str">
        <f t="shared" si="3"/>
        <v>F.P.F.M. - Taça São Paulo - 2026</v>
      </c>
      <c r="AB62" s="88" t="str">
        <f t="shared" si="4"/>
        <v>ADULTO - Interior - Ituano</v>
      </c>
      <c r="AC62" s="89">
        <v>1</v>
      </c>
      <c r="AD62" s="89">
        <f t="shared" si="5"/>
        <v>11</v>
      </c>
      <c r="AE62" s="89">
        <f>'12'!B95</f>
        <v>1</v>
      </c>
      <c r="AF62" s="88" t="str">
        <f>'12'!D95</f>
        <v xml:space="preserve"> LUI-ITU </v>
      </c>
      <c r="AG62" s="88" t="str">
        <f>'12'!J95</f>
        <v xml:space="preserve"> ADILSON HOLANDA-CFC </v>
      </c>
    </row>
    <row r="63" spans="1:257" ht="24.9" customHeight="1">
      <c r="A63" s="80"/>
      <c r="B63" s="103"/>
      <c r="C63" s="122"/>
      <c r="D63" s="15"/>
      <c r="E63" s="102"/>
      <c r="F63" s="102"/>
      <c r="G63" s="102"/>
      <c r="H63" s="102"/>
      <c r="I63" s="102"/>
      <c r="J63" s="15"/>
      <c r="K63" s="15"/>
      <c r="L63" s="100"/>
      <c r="M63" s="15"/>
      <c r="N63" s="103"/>
      <c r="O63" s="122"/>
      <c r="P63" s="15"/>
      <c r="Q63" s="102"/>
      <c r="R63" s="102"/>
      <c r="S63" s="102"/>
      <c r="T63" s="102"/>
      <c r="U63" s="102"/>
      <c r="V63" s="15"/>
      <c r="W63" s="15"/>
      <c r="X63" s="100"/>
      <c r="Z63" s="87">
        <v>62</v>
      </c>
      <c r="AA63" s="88" t="str">
        <f t="shared" si="3"/>
        <v>F.P.F.M. - Taça São Paulo - 2026</v>
      </c>
      <c r="AB63" s="88" t="str">
        <f t="shared" si="4"/>
        <v>ADULTO - Interior - Ituano</v>
      </c>
      <c r="AC63" s="89">
        <v>1</v>
      </c>
      <c r="AD63" s="89">
        <f t="shared" si="5"/>
        <v>11</v>
      </c>
      <c r="AE63" s="89">
        <f>'12'!B96</f>
        <v>2</v>
      </c>
      <c r="AF63" s="88" t="str">
        <f>'12'!D96</f>
        <v xml:space="preserve"> MARCELO CARLOS-ITU </v>
      </c>
      <c r="AG63" s="88" t="str">
        <f>'12'!J96</f>
        <v xml:space="preserve"> GIOVANNI SAJO-ECSB </v>
      </c>
    </row>
    <row r="64" spans="1:257" ht="24.9" customHeight="1">
      <c r="A64" s="80"/>
      <c r="B64" s="104"/>
      <c r="C64" s="105"/>
      <c r="D64" s="105"/>
      <c r="E64" s="105"/>
      <c r="F64" s="105"/>
      <c r="G64" s="105"/>
      <c r="H64" s="105"/>
      <c r="I64" s="105"/>
      <c r="J64" s="105"/>
      <c r="K64" s="105"/>
      <c r="L64" s="106"/>
      <c r="M64" s="15"/>
      <c r="N64" s="104"/>
      <c r="O64" s="105"/>
      <c r="P64" s="105"/>
      <c r="Q64" s="105"/>
      <c r="R64" s="105"/>
      <c r="S64" s="105"/>
      <c r="T64" s="105"/>
      <c r="U64" s="105"/>
      <c r="V64" s="105"/>
      <c r="W64" s="105"/>
      <c r="X64" s="106"/>
      <c r="Z64" s="87">
        <v>63</v>
      </c>
      <c r="AA64" s="88" t="str">
        <f t="shared" si="3"/>
        <v>F.P.F.M. - Taça São Paulo - 2026</v>
      </c>
      <c r="AB64" s="88" t="str">
        <f t="shared" si="4"/>
        <v>ADULTO - Interior - Ituano</v>
      </c>
      <c r="AC64" s="89">
        <v>1</v>
      </c>
      <c r="AD64" s="89">
        <f t="shared" si="5"/>
        <v>11</v>
      </c>
      <c r="AE64" s="89">
        <f>'12'!B97</f>
        <v>3</v>
      </c>
      <c r="AF64" s="88" t="str">
        <f>'12'!D97</f>
        <v xml:space="preserve"> VIRCILIO CROSARA-ITU </v>
      </c>
      <c r="AG64" s="88" t="str">
        <f>'12'!J97</f>
        <v xml:space="preserve"> BUZIN-ECSB </v>
      </c>
    </row>
    <row r="65" spans="1:257" ht="24.9" customHeight="1">
      <c r="A65" s="80"/>
      <c r="Z65" s="87">
        <v>64</v>
      </c>
      <c r="AA65" s="88" t="str">
        <f t="shared" si="3"/>
        <v>F.P.F.M. - Taça São Paulo - 2026</v>
      </c>
      <c r="AB65" s="88" t="str">
        <f t="shared" si="4"/>
        <v>ADULTO - Interior - Ituano</v>
      </c>
      <c r="AC65" s="89">
        <v>1</v>
      </c>
      <c r="AD65" s="89">
        <f t="shared" si="5"/>
        <v>11</v>
      </c>
      <c r="AE65" s="89">
        <f>'12'!B98</f>
        <v>4</v>
      </c>
      <c r="AF65" s="88" t="str">
        <f>'12'!D98</f>
        <v xml:space="preserve"> BUENO-ITU </v>
      </c>
      <c r="AG65" s="88" t="str">
        <f>'12'!J98</f>
        <v xml:space="preserve"> JULIO ERCOLIN-ECSB </v>
      </c>
    </row>
    <row r="66" spans="1:257" ht="24.9" customHeight="1">
      <c r="A66" s="80"/>
      <c r="B66" s="82"/>
      <c r="C66" s="83" t="s">
        <v>64</v>
      </c>
      <c r="D66" s="84"/>
      <c r="E66" s="84"/>
      <c r="F66" s="84"/>
      <c r="G66" s="84"/>
      <c r="H66" s="84"/>
      <c r="I66" s="84"/>
      <c r="J66" s="84"/>
      <c r="K66" s="85" t="s">
        <v>65</v>
      </c>
      <c r="L66" s="86"/>
      <c r="M66" s="15"/>
      <c r="N66" s="82"/>
      <c r="O66" s="83" t="s">
        <v>64</v>
      </c>
      <c r="P66" s="84"/>
      <c r="Q66" s="84"/>
      <c r="R66" s="84"/>
      <c r="S66" s="84"/>
      <c r="T66" s="84"/>
      <c r="U66" s="84"/>
      <c r="V66" s="84"/>
      <c r="W66" s="85" t="s">
        <v>65</v>
      </c>
      <c r="X66" s="86"/>
      <c r="Z66" s="87">
        <v>65</v>
      </c>
      <c r="AA66" s="88" t="str">
        <f t="shared" si="3"/>
        <v>F.P.F.M. - Taça São Paulo - 2026</v>
      </c>
      <c r="AB66" s="88" t="str">
        <f t="shared" si="4"/>
        <v>ADULTO - Interior - Ituano</v>
      </c>
      <c r="AC66" s="89">
        <v>1</v>
      </c>
      <c r="AD66" s="89">
        <f t="shared" si="5"/>
        <v>11</v>
      </c>
      <c r="AE66" s="89">
        <f>'12'!B99</f>
        <v>5</v>
      </c>
      <c r="AF66" s="88" t="str">
        <f>'12'!D99</f>
        <v xml:space="preserve"> JOÃO JANUARIO-ITU </v>
      </c>
      <c r="AG66" s="88" t="str">
        <f>'12'!J99</f>
        <v xml:space="preserve"> LEO DEMELITE-ECSB </v>
      </c>
    </row>
    <row r="67" spans="1:257" ht="24.9" customHeight="1">
      <c r="A67" s="90"/>
      <c r="B67" s="91"/>
      <c r="C67" s="92" t="str">
        <f>$AA$10</f>
        <v>F.P.F.M. - Taça São Paulo - 2026</v>
      </c>
      <c r="D67" s="93"/>
      <c r="E67" s="93"/>
      <c r="F67" s="93"/>
      <c r="G67" s="93"/>
      <c r="H67" s="93"/>
      <c r="I67" s="93"/>
      <c r="J67" s="93"/>
      <c r="K67" s="94" t="str">
        <f>$AB$10</f>
        <v>ADULTO - Interior - Ituano</v>
      </c>
      <c r="L67" s="95"/>
      <c r="M67" s="96"/>
      <c r="N67" s="97"/>
      <c r="O67" s="92" t="str">
        <f>$AA$11</f>
        <v>F.P.F.M. - Taça São Paulo - 2026</v>
      </c>
      <c r="P67" s="93"/>
      <c r="Q67" s="93"/>
      <c r="R67" s="93"/>
      <c r="S67" s="93"/>
      <c r="T67" s="93"/>
      <c r="U67" s="93"/>
      <c r="V67" s="93"/>
      <c r="W67" s="94" t="str">
        <f>$AB$11</f>
        <v>ADULTO - Interior - Ituano</v>
      </c>
      <c r="X67" s="95"/>
      <c r="Y67" s="98"/>
      <c r="Z67" s="107">
        <v>66</v>
      </c>
      <c r="AA67" s="108" t="str">
        <f t="shared" si="3"/>
        <v>F.P.F.M. - Taça São Paulo - 2026</v>
      </c>
      <c r="AB67" s="108" t="str">
        <f t="shared" si="4"/>
        <v>ADULTO - Interior - Ituano</v>
      </c>
      <c r="AC67" s="109">
        <v>1</v>
      </c>
      <c r="AD67" s="109">
        <f t="shared" si="5"/>
        <v>11</v>
      </c>
      <c r="AE67" s="109">
        <f>'12'!B100</f>
        <v>6</v>
      </c>
      <c r="AF67" s="108" t="str">
        <f>'12'!D100</f>
        <v xml:space="preserve"> TCHAKA-ITU </v>
      </c>
      <c r="AG67" s="108" t="str">
        <f>'12'!J100</f>
        <v xml:space="preserve"> PIETRO ERCOLIN-ECSB </v>
      </c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  <c r="IW67" s="98"/>
    </row>
    <row r="68" spans="1:257" ht="24.9" customHeight="1">
      <c r="A68" s="80"/>
      <c r="B68" s="99"/>
      <c r="C68" s="16"/>
      <c r="D68" s="16"/>
      <c r="E68" s="38"/>
      <c r="F68" s="38"/>
      <c r="G68" s="38"/>
      <c r="H68" s="38"/>
      <c r="I68" s="38"/>
      <c r="J68" s="15"/>
      <c r="K68" s="15"/>
      <c r="L68" s="100"/>
      <c r="M68" s="15"/>
      <c r="N68" s="99"/>
      <c r="O68" s="16"/>
      <c r="P68" s="16"/>
      <c r="Q68" s="38"/>
      <c r="R68" s="38"/>
      <c r="S68" s="38"/>
      <c r="T68" s="38"/>
      <c r="U68" s="38"/>
      <c r="V68" s="15"/>
      <c r="W68" s="15"/>
      <c r="X68" s="100"/>
      <c r="Z68" s="87"/>
      <c r="AA68" s="88"/>
      <c r="AB68" s="88"/>
      <c r="AC68" s="89"/>
      <c r="AD68" s="89"/>
      <c r="AE68" s="89"/>
      <c r="AF68" s="88"/>
      <c r="AG68" s="88"/>
    </row>
    <row r="69" spans="1:257" ht="24.9" customHeight="1">
      <c r="A69" s="80">
        <v>1</v>
      </c>
      <c r="B69" s="99"/>
      <c r="C69" s="101" t="s">
        <v>71</v>
      </c>
      <c r="D69" s="16"/>
      <c r="E69" s="119" t="str">
        <f>$AF$10</f>
        <v xml:space="preserve"> MARCELO CARLOS-ITU </v>
      </c>
      <c r="F69" s="119"/>
      <c r="G69" s="119"/>
      <c r="H69" s="119"/>
      <c r="I69" s="119"/>
      <c r="J69" s="15"/>
      <c r="K69" s="15"/>
      <c r="L69" s="100"/>
      <c r="M69" s="15"/>
      <c r="N69" s="99"/>
      <c r="O69" s="101" t="s">
        <v>71</v>
      </c>
      <c r="P69" s="16"/>
      <c r="Q69" s="119" t="str">
        <f>$AF$11</f>
        <v xml:space="preserve"> PIETRO ERCOLIN-ECSB </v>
      </c>
      <c r="R69" s="119"/>
      <c r="S69" s="119"/>
      <c r="T69" s="119"/>
      <c r="U69" s="119"/>
      <c r="V69" s="15"/>
      <c r="W69" s="15"/>
      <c r="X69" s="100"/>
      <c r="Z69" s="87"/>
      <c r="AA69" s="88"/>
      <c r="AB69" s="88"/>
      <c r="AC69" s="89"/>
      <c r="AD69" s="89"/>
      <c r="AE69" s="89"/>
      <c r="AF69" s="88"/>
      <c r="AG69" s="88"/>
    </row>
    <row r="70" spans="1:257" ht="24.9" customHeight="1">
      <c r="A70" s="80">
        <v>1</v>
      </c>
      <c r="B70" s="99"/>
      <c r="C70" s="122">
        <f>$AC$10</f>
        <v>1</v>
      </c>
      <c r="D70" s="36"/>
      <c r="E70" s="119"/>
      <c r="F70" s="119"/>
      <c r="G70" s="119"/>
      <c r="H70" s="119"/>
      <c r="I70" s="119"/>
      <c r="J70" s="15"/>
      <c r="K70" s="121"/>
      <c r="L70" s="100"/>
      <c r="M70" s="15"/>
      <c r="N70" s="99"/>
      <c r="O70" s="122">
        <f>$AC$11</f>
        <v>1</v>
      </c>
      <c r="P70" s="36"/>
      <c r="Q70" s="119"/>
      <c r="R70" s="119"/>
      <c r="S70" s="119"/>
      <c r="T70" s="119"/>
      <c r="U70" s="119"/>
      <c r="V70" s="15"/>
      <c r="W70" s="121"/>
      <c r="X70" s="100"/>
      <c r="Z70" s="87"/>
      <c r="AA70" s="88"/>
      <c r="AB70" s="88"/>
      <c r="AC70" s="89"/>
      <c r="AD70" s="89"/>
      <c r="AE70" s="89"/>
      <c r="AF70" s="88"/>
      <c r="AG70" s="88"/>
    </row>
    <row r="71" spans="1:257" ht="24.9" customHeight="1">
      <c r="A71" s="80"/>
      <c r="B71" s="99"/>
      <c r="C71" s="122"/>
      <c r="D71" s="36"/>
      <c r="E71" s="102"/>
      <c r="F71" s="102"/>
      <c r="G71" s="102"/>
      <c r="H71" s="102"/>
      <c r="I71" s="102"/>
      <c r="J71" s="15"/>
      <c r="K71" s="121"/>
      <c r="L71" s="100"/>
      <c r="M71" s="15"/>
      <c r="N71" s="99"/>
      <c r="O71" s="122"/>
      <c r="P71" s="36"/>
      <c r="Q71" s="102"/>
      <c r="R71" s="102"/>
      <c r="S71" s="102"/>
      <c r="T71" s="102"/>
      <c r="U71" s="102"/>
      <c r="V71" s="15"/>
      <c r="W71" s="121"/>
      <c r="X71" s="100"/>
      <c r="Z71" s="87"/>
      <c r="AA71" s="88"/>
      <c r="AB71" s="88"/>
      <c r="AC71" s="89"/>
      <c r="AD71" s="89"/>
      <c r="AE71" s="89"/>
      <c r="AF71" s="88"/>
      <c r="AG71" s="88"/>
    </row>
    <row r="72" spans="1:257" ht="24.9" customHeight="1">
      <c r="A72" s="80"/>
      <c r="B72" s="99"/>
      <c r="C72" s="15"/>
      <c r="D72" s="36"/>
      <c r="E72" s="102"/>
      <c r="F72" s="102"/>
      <c r="G72" s="102"/>
      <c r="H72" s="102"/>
      <c r="I72" s="102"/>
      <c r="J72" s="15"/>
      <c r="K72" s="121"/>
      <c r="L72" s="100"/>
      <c r="M72" s="15"/>
      <c r="N72" s="99"/>
      <c r="O72" s="15"/>
      <c r="P72" s="36"/>
      <c r="Q72" s="102"/>
      <c r="R72" s="102"/>
      <c r="S72" s="102"/>
      <c r="T72" s="102"/>
      <c r="U72" s="102"/>
      <c r="V72" s="15"/>
      <c r="W72" s="121"/>
      <c r="X72" s="100"/>
      <c r="Z72" s="87"/>
      <c r="AA72" s="88"/>
      <c r="AB72" s="88"/>
      <c r="AC72" s="89"/>
      <c r="AD72" s="89"/>
      <c r="AE72" s="89"/>
      <c r="AF72" s="88"/>
      <c r="AG72" s="88"/>
    </row>
    <row r="73" spans="1:257" ht="24.9" customHeight="1">
      <c r="A73" s="80"/>
      <c r="B73" s="99"/>
      <c r="C73" s="101" t="s">
        <v>72</v>
      </c>
      <c r="D73" s="36"/>
      <c r="E73" s="102"/>
      <c r="F73" s="102"/>
      <c r="G73" s="102"/>
      <c r="H73" s="102"/>
      <c r="I73" s="102"/>
      <c r="J73" s="15"/>
      <c r="K73" s="15"/>
      <c r="L73" s="100"/>
      <c r="M73" s="15"/>
      <c r="N73" s="99"/>
      <c r="O73" s="101" t="s">
        <v>72</v>
      </c>
      <c r="P73" s="36"/>
      <c r="Q73" s="102"/>
      <c r="R73" s="102"/>
      <c r="S73" s="102"/>
      <c r="T73" s="102"/>
      <c r="U73" s="102"/>
      <c r="V73" s="15"/>
      <c r="W73" s="15"/>
      <c r="X73" s="100"/>
      <c r="Z73" s="87"/>
      <c r="AA73" s="88"/>
      <c r="AB73" s="88"/>
      <c r="AC73" s="89"/>
      <c r="AD73" s="89"/>
      <c r="AE73" s="89"/>
      <c r="AF73" s="88"/>
      <c r="AG73" s="88"/>
    </row>
    <row r="74" spans="1:257" ht="24.9" customHeight="1">
      <c r="A74" s="80"/>
      <c r="B74" s="103"/>
      <c r="C74" s="122">
        <f>$AD$10</f>
        <v>2</v>
      </c>
      <c r="D74" s="15"/>
      <c r="E74" s="15"/>
      <c r="F74" s="15"/>
      <c r="G74" s="15"/>
      <c r="H74" s="15"/>
      <c r="I74" s="15"/>
      <c r="J74" s="15"/>
      <c r="K74" s="15"/>
      <c r="L74" s="100"/>
      <c r="M74" s="15"/>
      <c r="N74" s="103"/>
      <c r="O74" s="122">
        <f>$AD$11</f>
        <v>2</v>
      </c>
      <c r="P74" s="15"/>
      <c r="Q74" s="15"/>
      <c r="R74" s="15"/>
      <c r="S74" s="15"/>
      <c r="T74" s="15"/>
      <c r="U74" s="15"/>
      <c r="V74" s="15"/>
      <c r="W74" s="15"/>
      <c r="X74" s="100"/>
      <c r="Z74" s="87"/>
      <c r="AA74" s="88"/>
      <c r="AB74" s="88"/>
      <c r="AC74" s="89"/>
      <c r="AD74" s="89"/>
      <c r="AE74" s="89"/>
      <c r="AF74" s="88"/>
      <c r="AG74" s="88"/>
    </row>
    <row r="75" spans="1:257" ht="24.9" customHeight="1">
      <c r="A75" s="80">
        <v>1</v>
      </c>
      <c r="B75" s="103"/>
      <c r="C75" s="122"/>
      <c r="D75" s="15"/>
      <c r="E75" s="119" t="str">
        <f>$AG$10</f>
        <v xml:space="preserve"> VIRCILIO CROSARA-ITU </v>
      </c>
      <c r="F75" s="119"/>
      <c r="G75" s="119"/>
      <c r="H75" s="119"/>
      <c r="I75" s="119"/>
      <c r="J75" s="15"/>
      <c r="K75" s="15"/>
      <c r="L75" s="100"/>
      <c r="M75" s="15"/>
      <c r="N75" s="103"/>
      <c r="O75" s="122"/>
      <c r="P75" s="15"/>
      <c r="Q75" s="119" t="str">
        <f>$AG$11</f>
        <v xml:space="preserve"> JULIO ERCOLIN-ECSB </v>
      </c>
      <c r="R75" s="119"/>
      <c r="S75" s="119"/>
      <c r="T75" s="119"/>
      <c r="U75" s="119"/>
      <c r="V75" s="15"/>
      <c r="W75" s="15"/>
      <c r="X75" s="100"/>
      <c r="Z75" s="87"/>
      <c r="AA75" s="88"/>
      <c r="AB75" s="88"/>
      <c r="AC75" s="89"/>
      <c r="AD75" s="89"/>
      <c r="AE75" s="89"/>
      <c r="AF75" s="88"/>
      <c r="AG75" s="88"/>
    </row>
    <row r="76" spans="1:257" ht="24.9" customHeight="1">
      <c r="A76" s="80">
        <v>1</v>
      </c>
      <c r="B76" s="103"/>
      <c r="C76" s="15"/>
      <c r="D76" s="15"/>
      <c r="E76" s="119"/>
      <c r="F76" s="119"/>
      <c r="G76" s="119"/>
      <c r="H76" s="119"/>
      <c r="I76" s="119"/>
      <c r="J76" s="15"/>
      <c r="K76" s="121"/>
      <c r="L76" s="100"/>
      <c r="M76" s="15"/>
      <c r="N76" s="103"/>
      <c r="O76" s="15"/>
      <c r="P76" s="15"/>
      <c r="Q76" s="119"/>
      <c r="R76" s="119"/>
      <c r="S76" s="119"/>
      <c r="T76" s="119"/>
      <c r="U76" s="119"/>
      <c r="V76" s="15"/>
      <c r="W76" s="121"/>
      <c r="X76" s="100"/>
      <c r="Z76" s="87"/>
      <c r="AA76" s="88"/>
      <c r="AB76" s="88"/>
      <c r="AC76" s="89"/>
      <c r="AD76" s="89"/>
      <c r="AE76" s="89"/>
      <c r="AF76" s="88"/>
      <c r="AG76" s="88"/>
    </row>
    <row r="77" spans="1:257" ht="24.9" customHeight="1">
      <c r="A77" s="80"/>
      <c r="B77" s="103"/>
      <c r="C77" s="101" t="s">
        <v>68</v>
      </c>
      <c r="D77" s="15"/>
      <c r="E77" s="102"/>
      <c r="F77" s="102"/>
      <c r="G77" s="102"/>
      <c r="H77" s="102"/>
      <c r="I77" s="102"/>
      <c r="J77" s="15"/>
      <c r="K77" s="121"/>
      <c r="L77" s="100"/>
      <c r="M77" s="15"/>
      <c r="N77" s="103"/>
      <c r="O77" s="101" t="s">
        <v>68</v>
      </c>
      <c r="P77" s="15"/>
      <c r="Q77" s="102"/>
      <c r="R77" s="102"/>
      <c r="S77" s="102"/>
      <c r="T77" s="102"/>
      <c r="U77" s="102"/>
      <c r="V77" s="15"/>
      <c r="W77" s="121"/>
      <c r="X77" s="100"/>
      <c r="Z77" s="87"/>
      <c r="AA77" s="88"/>
      <c r="AB77" s="88"/>
      <c r="AC77" s="89"/>
      <c r="AD77" s="89"/>
      <c r="AE77" s="89"/>
      <c r="AF77" s="88"/>
      <c r="AG77" s="88"/>
    </row>
    <row r="78" spans="1:257" ht="24.9" customHeight="1">
      <c r="A78" s="80"/>
      <c r="B78" s="103"/>
      <c r="C78" s="122">
        <f>$AE$10</f>
        <v>5</v>
      </c>
      <c r="D78" s="15"/>
      <c r="E78" s="102"/>
      <c r="F78" s="102"/>
      <c r="G78" s="102"/>
      <c r="H78" s="102"/>
      <c r="I78" s="102"/>
      <c r="J78" s="15"/>
      <c r="K78" s="121"/>
      <c r="L78" s="100"/>
      <c r="M78" s="15"/>
      <c r="N78" s="103"/>
      <c r="O78" s="122">
        <f>$AE$11</f>
        <v>6</v>
      </c>
      <c r="P78" s="15"/>
      <c r="Q78" s="102"/>
      <c r="R78" s="102"/>
      <c r="S78" s="102"/>
      <c r="T78" s="102"/>
      <c r="U78" s="102"/>
      <c r="V78" s="15"/>
      <c r="W78" s="121"/>
      <c r="X78" s="100"/>
      <c r="Z78" s="87"/>
      <c r="AA78" s="88"/>
      <c r="AB78" s="88"/>
      <c r="AC78" s="89"/>
      <c r="AD78" s="89"/>
      <c r="AE78" s="89"/>
      <c r="AF78" s="88"/>
      <c r="AG78" s="88"/>
    </row>
    <row r="79" spans="1:257" ht="24.9" customHeight="1">
      <c r="A79" s="80"/>
      <c r="B79" s="103"/>
      <c r="C79" s="122"/>
      <c r="D79" s="15"/>
      <c r="E79" s="102"/>
      <c r="F79" s="102"/>
      <c r="G79" s="102"/>
      <c r="H79" s="102"/>
      <c r="I79" s="102"/>
      <c r="J79" s="15"/>
      <c r="K79" s="15"/>
      <c r="L79" s="100"/>
      <c r="M79" s="15"/>
      <c r="N79" s="103"/>
      <c r="O79" s="122"/>
      <c r="P79" s="15"/>
      <c r="Q79" s="102"/>
      <c r="R79" s="102"/>
      <c r="S79" s="102"/>
      <c r="T79" s="102"/>
      <c r="U79" s="102"/>
      <c r="V79" s="15"/>
      <c r="W79" s="15"/>
      <c r="X79" s="100"/>
      <c r="Z79" s="87"/>
      <c r="AA79" s="88"/>
      <c r="AB79" s="88"/>
      <c r="AC79" s="89"/>
      <c r="AD79" s="89"/>
      <c r="AE79" s="89"/>
      <c r="AF79" s="88"/>
      <c r="AG79" s="88"/>
    </row>
    <row r="80" spans="1:257" ht="24.9" customHeight="1">
      <c r="A80" s="80"/>
      <c r="B80" s="104"/>
      <c r="C80" s="105"/>
      <c r="D80" s="105"/>
      <c r="E80" s="105"/>
      <c r="F80" s="105"/>
      <c r="G80" s="105"/>
      <c r="H80" s="105"/>
      <c r="I80" s="105"/>
      <c r="J80" s="105"/>
      <c r="K80" s="105"/>
      <c r="L80" s="106"/>
      <c r="M80" s="15"/>
      <c r="N80" s="104"/>
      <c r="O80" s="105"/>
      <c r="P80" s="105"/>
      <c r="Q80" s="105"/>
      <c r="R80" s="105"/>
      <c r="S80" s="105"/>
      <c r="T80" s="105"/>
      <c r="U80" s="105"/>
      <c r="V80" s="105"/>
      <c r="W80" s="105"/>
      <c r="X80" s="106"/>
      <c r="Z80" s="87"/>
      <c r="AA80" s="88"/>
      <c r="AB80" s="88"/>
      <c r="AC80" s="89"/>
      <c r="AD80" s="89"/>
      <c r="AE80" s="89"/>
      <c r="AF80" s="88"/>
      <c r="AG80" s="88"/>
    </row>
    <row r="81" spans="1:257" ht="24.9" customHeight="1">
      <c r="A81" s="80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Z81" s="87"/>
      <c r="AA81" s="88"/>
      <c r="AB81" s="88"/>
      <c r="AC81" s="89"/>
      <c r="AD81" s="89"/>
      <c r="AE81" s="89"/>
      <c r="AF81" s="88"/>
      <c r="AG81" s="88"/>
    </row>
    <row r="82" spans="1:257" ht="24.9" customHeight="1">
      <c r="A82" s="80"/>
      <c r="B82" s="82"/>
      <c r="C82" s="83" t="s">
        <v>64</v>
      </c>
      <c r="D82" s="84"/>
      <c r="E82" s="84"/>
      <c r="F82" s="84"/>
      <c r="G82" s="84"/>
      <c r="H82" s="84"/>
      <c r="I82" s="84"/>
      <c r="J82" s="84"/>
      <c r="K82" s="85" t="s">
        <v>65</v>
      </c>
      <c r="L82" s="86"/>
      <c r="M82" s="15"/>
      <c r="N82" s="82"/>
      <c r="O82" s="83" t="s">
        <v>64</v>
      </c>
      <c r="P82" s="84"/>
      <c r="Q82" s="84"/>
      <c r="R82" s="84"/>
      <c r="S82" s="84"/>
      <c r="T82" s="84"/>
      <c r="U82" s="84"/>
      <c r="V82" s="84"/>
      <c r="W82" s="85" t="s">
        <v>65</v>
      </c>
      <c r="X82" s="86"/>
      <c r="Z82" s="87"/>
      <c r="AA82" s="88"/>
      <c r="AB82" s="88"/>
      <c r="AC82" s="89"/>
      <c r="AD82" s="89"/>
      <c r="AE82" s="89"/>
      <c r="AF82" s="88"/>
      <c r="AG82" s="88"/>
    </row>
    <row r="83" spans="1:257" ht="24.9" customHeight="1">
      <c r="A83" s="90"/>
      <c r="B83" s="91"/>
      <c r="C83" s="92" t="str">
        <f>$AA$12</f>
        <v>F.P.F.M. - Taça São Paulo - 2026</v>
      </c>
      <c r="D83" s="93"/>
      <c r="E83" s="93"/>
      <c r="F83" s="93"/>
      <c r="G83" s="93"/>
      <c r="H83" s="93"/>
      <c r="I83" s="93"/>
      <c r="J83" s="93"/>
      <c r="K83" s="94" t="str">
        <f>$AB$12</f>
        <v>ADULTO - Interior - Ituano</v>
      </c>
      <c r="L83" s="95"/>
      <c r="M83" s="96"/>
      <c r="N83" s="97"/>
      <c r="O83" s="92" t="str">
        <f>$AA$13</f>
        <v>F.P.F.M. - Taça São Paulo - 2026</v>
      </c>
      <c r="P83" s="93"/>
      <c r="Q83" s="93"/>
      <c r="R83" s="93"/>
      <c r="S83" s="93"/>
      <c r="T83" s="93"/>
      <c r="U83" s="93"/>
      <c r="V83" s="93"/>
      <c r="W83" s="94" t="str">
        <f>$AB$13</f>
        <v>ADULTO - Interior - Ituano</v>
      </c>
      <c r="X83" s="95"/>
      <c r="Y83" s="98"/>
      <c r="Z83" s="107"/>
      <c r="AA83" s="108"/>
      <c r="AB83" s="108"/>
      <c r="AC83" s="109"/>
      <c r="AD83" s="109"/>
      <c r="AE83" s="109"/>
      <c r="AF83" s="108"/>
      <c r="AG83" s="10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GI83" s="98"/>
      <c r="GJ83" s="98"/>
      <c r="GK83" s="98"/>
      <c r="GL83" s="98"/>
      <c r="GM83" s="98"/>
      <c r="GN83" s="98"/>
      <c r="GO83" s="98"/>
      <c r="GP83" s="98"/>
      <c r="GQ83" s="98"/>
      <c r="GR83" s="98"/>
      <c r="GS83" s="98"/>
      <c r="GT83" s="98"/>
      <c r="GU83" s="98"/>
      <c r="GV83" s="98"/>
      <c r="GW83" s="98"/>
      <c r="GX83" s="98"/>
      <c r="GY83" s="98"/>
      <c r="GZ83" s="98"/>
      <c r="HA83" s="98"/>
      <c r="HB83" s="98"/>
      <c r="HC83" s="98"/>
      <c r="HD83" s="98"/>
      <c r="HE83" s="98"/>
      <c r="HF83" s="98"/>
      <c r="HG83" s="98"/>
      <c r="HH83" s="98"/>
      <c r="HI83" s="98"/>
      <c r="HJ83" s="98"/>
      <c r="HK83" s="98"/>
      <c r="HL83" s="98"/>
      <c r="HM83" s="98"/>
      <c r="HN83" s="98"/>
      <c r="HO83" s="98"/>
      <c r="HP83" s="98"/>
      <c r="HQ83" s="98"/>
      <c r="HR83" s="98"/>
      <c r="HS83" s="98"/>
      <c r="HT83" s="98"/>
      <c r="HU83" s="98"/>
      <c r="HV83" s="98"/>
      <c r="HW83" s="98"/>
      <c r="HX83" s="98"/>
      <c r="HY83" s="98"/>
      <c r="HZ83" s="98"/>
      <c r="IA83" s="98"/>
      <c r="IB83" s="98"/>
      <c r="IC83" s="98"/>
      <c r="ID83" s="98"/>
      <c r="IE83" s="98"/>
      <c r="IF83" s="98"/>
      <c r="IG83" s="98"/>
      <c r="IH83" s="98"/>
      <c r="II83" s="98"/>
      <c r="IJ83" s="98"/>
      <c r="IK83" s="98"/>
      <c r="IL83" s="98"/>
      <c r="IM83" s="98"/>
      <c r="IN83" s="98"/>
      <c r="IO83" s="98"/>
      <c r="IP83" s="98"/>
      <c r="IQ83" s="98"/>
      <c r="IR83" s="98"/>
      <c r="IS83" s="98"/>
      <c r="IT83" s="98"/>
      <c r="IU83" s="98"/>
      <c r="IV83" s="98"/>
      <c r="IW83" s="98"/>
    </row>
    <row r="84" spans="1:257" ht="24.9" customHeight="1">
      <c r="A84" s="80"/>
      <c r="B84" s="99"/>
      <c r="C84" s="16"/>
      <c r="D84" s="16"/>
      <c r="E84" s="38"/>
      <c r="F84" s="38"/>
      <c r="G84" s="38"/>
      <c r="H84" s="38"/>
      <c r="I84" s="38"/>
      <c r="J84" s="15"/>
      <c r="K84" s="15"/>
      <c r="L84" s="100"/>
      <c r="M84" s="15"/>
      <c r="N84" s="99"/>
      <c r="O84" s="16"/>
      <c r="P84" s="16"/>
      <c r="Q84" s="38"/>
      <c r="R84" s="38"/>
      <c r="S84" s="38"/>
      <c r="T84" s="38"/>
      <c r="U84" s="38"/>
      <c r="V84" s="15"/>
      <c r="W84" s="15"/>
      <c r="X84" s="100"/>
      <c r="Z84" s="87"/>
      <c r="AA84" s="88"/>
      <c r="AB84" s="88"/>
      <c r="AC84" s="89"/>
      <c r="AD84" s="89"/>
      <c r="AE84" s="89"/>
      <c r="AF84" s="88"/>
      <c r="AG84" s="88"/>
    </row>
    <row r="85" spans="1:257" ht="24.9" customHeight="1">
      <c r="A85" s="80">
        <v>1</v>
      </c>
      <c r="B85" s="99"/>
      <c r="C85" s="101" t="s">
        <v>71</v>
      </c>
      <c r="D85" s="16"/>
      <c r="E85" s="119" t="str">
        <f>$AF$12</f>
        <v xml:space="preserve"> LEO DEMELITE-ECSB </v>
      </c>
      <c r="F85" s="119"/>
      <c r="G85" s="119"/>
      <c r="H85" s="119"/>
      <c r="I85" s="119"/>
      <c r="J85" s="15"/>
      <c r="K85" s="15"/>
      <c r="L85" s="100"/>
      <c r="M85" s="15"/>
      <c r="N85" s="99"/>
      <c r="O85" s="101" t="s">
        <v>71</v>
      </c>
      <c r="P85" s="16"/>
      <c r="Q85" s="119" t="str">
        <f>$AF$13</f>
        <v xml:space="preserve"> ADILSON HOLANDA-CFC </v>
      </c>
      <c r="R85" s="119"/>
      <c r="S85" s="119"/>
      <c r="T85" s="119"/>
      <c r="U85" s="119"/>
      <c r="V85" s="15"/>
      <c r="W85" s="15"/>
      <c r="X85" s="100"/>
      <c r="Z85" s="87"/>
      <c r="AA85" s="88"/>
      <c r="AB85" s="88"/>
      <c r="AC85" s="89"/>
      <c r="AD85" s="89"/>
      <c r="AE85" s="89"/>
      <c r="AF85" s="88"/>
      <c r="AG85" s="88"/>
    </row>
    <row r="86" spans="1:257" ht="24.9" customHeight="1">
      <c r="A86" s="80">
        <v>1</v>
      </c>
      <c r="B86" s="99"/>
      <c r="C86" s="122">
        <f>$AC$12</f>
        <v>1</v>
      </c>
      <c r="D86" s="36"/>
      <c r="E86" s="119"/>
      <c r="F86" s="119"/>
      <c r="G86" s="119"/>
      <c r="H86" s="119"/>
      <c r="I86" s="119"/>
      <c r="J86" s="15"/>
      <c r="K86" s="121"/>
      <c r="L86" s="100"/>
      <c r="M86" s="15"/>
      <c r="N86" s="99"/>
      <c r="O86" s="122">
        <f>$AC$13</f>
        <v>1</v>
      </c>
      <c r="P86" s="36"/>
      <c r="Q86" s="119"/>
      <c r="R86" s="119"/>
      <c r="S86" s="119"/>
      <c r="T86" s="119"/>
      <c r="U86" s="119"/>
      <c r="V86" s="15"/>
      <c r="W86" s="121"/>
      <c r="X86" s="100"/>
      <c r="Z86" s="87"/>
      <c r="AA86" s="88"/>
      <c r="AB86" s="88"/>
      <c r="AC86" s="89"/>
      <c r="AD86" s="89"/>
      <c r="AE86" s="89"/>
      <c r="AF86" s="88"/>
      <c r="AG86" s="88"/>
    </row>
    <row r="87" spans="1:257" ht="24.9" customHeight="1">
      <c r="A87" s="80"/>
      <c r="B87" s="99"/>
      <c r="C87" s="122"/>
      <c r="D87" s="36"/>
      <c r="E87" s="102"/>
      <c r="F87" s="102"/>
      <c r="G87" s="102"/>
      <c r="H87" s="102"/>
      <c r="I87" s="102"/>
      <c r="J87" s="15"/>
      <c r="K87" s="121"/>
      <c r="L87" s="100"/>
      <c r="M87" s="15"/>
      <c r="N87" s="99"/>
      <c r="O87" s="122"/>
      <c r="P87" s="36"/>
      <c r="Q87" s="102"/>
      <c r="R87" s="102"/>
      <c r="S87" s="102"/>
      <c r="T87" s="102"/>
      <c r="U87" s="102"/>
      <c r="V87" s="15"/>
      <c r="W87" s="121"/>
      <c r="X87" s="100"/>
      <c r="Z87" s="87"/>
      <c r="AA87" s="88"/>
      <c r="AB87" s="88"/>
      <c r="AC87" s="89"/>
      <c r="AD87" s="89"/>
      <c r="AE87" s="89"/>
      <c r="AF87" s="88"/>
      <c r="AG87" s="88"/>
    </row>
    <row r="88" spans="1:257" ht="24.9" customHeight="1">
      <c r="A88" s="80"/>
      <c r="B88" s="99"/>
      <c r="C88" s="15"/>
      <c r="D88" s="36"/>
      <c r="E88" s="102"/>
      <c r="F88" s="102"/>
      <c r="G88" s="102"/>
      <c r="H88" s="102"/>
      <c r="I88" s="102"/>
      <c r="J88" s="15"/>
      <c r="K88" s="121"/>
      <c r="L88" s="100"/>
      <c r="M88" s="15"/>
      <c r="N88" s="99"/>
      <c r="O88" s="15"/>
      <c r="P88" s="36"/>
      <c r="Q88" s="102"/>
      <c r="R88" s="102"/>
      <c r="S88" s="102"/>
      <c r="T88" s="102"/>
      <c r="U88" s="102"/>
      <c r="V88" s="15"/>
      <c r="W88" s="121"/>
      <c r="X88" s="100"/>
      <c r="Z88" s="87"/>
      <c r="AA88" s="88"/>
      <c r="AB88" s="88"/>
      <c r="AC88" s="89"/>
      <c r="AD88" s="89"/>
      <c r="AE88" s="89"/>
      <c r="AF88" s="88"/>
      <c r="AG88" s="88"/>
    </row>
    <row r="89" spans="1:257" ht="24.9" customHeight="1">
      <c r="A89" s="80"/>
      <c r="B89" s="99"/>
      <c r="C89" s="101" t="s">
        <v>72</v>
      </c>
      <c r="D89" s="36"/>
      <c r="E89" s="102"/>
      <c r="F89" s="102"/>
      <c r="G89" s="102"/>
      <c r="H89" s="102"/>
      <c r="I89" s="102"/>
      <c r="J89" s="15"/>
      <c r="K89" s="15"/>
      <c r="L89" s="100"/>
      <c r="M89" s="15"/>
      <c r="N89" s="99"/>
      <c r="O89" s="101" t="s">
        <v>72</v>
      </c>
      <c r="P89" s="36"/>
      <c r="Q89" s="102"/>
      <c r="R89" s="102"/>
      <c r="S89" s="102"/>
      <c r="T89" s="102"/>
      <c r="U89" s="102"/>
      <c r="V89" s="15"/>
      <c r="W89" s="15"/>
      <c r="X89" s="100"/>
      <c r="Z89" s="87"/>
      <c r="AA89" s="88"/>
      <c r="AB89" s="88"/>
      <c r="AC89" s="89"/>
      <c r="AD89" s="89"/>
      <c r="AE89" s="89"/>
      <c r="AF89" s="88"/>
      <c r="AG89" s="88"/>
    </row>
    <row r="90" spans="1:257" ht="24.9" customHeight="1">
      <c r="A90" s="80"/>
      <c r="B90" s="103"/>
      <c r="C90" s="122">
        <f>$AD$12</f>
        <v>2</v>
      </c>
      <c r="D90" s="15"/>
      <c r="E90" s="15"/>
      <c r="F90" s="15"/>
      <c r="G90" s="15"/>
      <c r="H90" s="15"/>
      <c r="I90" s="15"/>
      <c r="J90" s="15"/>
      <c r="K90" s="15"/>
      <c r="L90" s="100"/>
      <c r="M90" s="15"/>
      <c r="N90" s="103"/>
      <c r="O90" s="122">
        <f>$AD$13</f>
        <v>2</v>
      </c>
      <c r="P90" s="15"/>
      <c r="Q90" s="15"/>
      <c r="R90" s="15"/>
      <c r="S90" s="15"/>
      <c r="T90" s="15"/>
      <c r="U90" s="15"/>
      <c r="V90" s="15"/>
      <c r="W90" s="15"/>
      <c r="X90" s="100"/>
      <c r="Z90" s="87"/>
      <c r="AA90" s="88"/>
      <c r="AB90" s="88"/>
      <c r="AC90" s="89"/>
      <c r="AD90" s="89"/>
      <c r="AE90" s="89"/>
      <c r="AF90" s="88"/>
      <c r="AG90" s="88"/>
    </row>
    <row r="91" spans="1:257" ht="24.9" customHeight="1">
      <c r="A91" s="80">
        <v>1</v>
      </c>
      <c r="B91" s="103"/>
      <c r="C91" s="122"/>
      <c r="D91" s="15"/>
      <c r="E91" s="119" t="str">
        <f>$AG$12</f>
        <v xml:space="preserve"> BUZIN-ECSB </v>
      </c>
      <c r="F91" s="119"/>
      <c r="G91" s="119"/>
      <c r="H91" s="119"/>
      <c r="I91" s="119"/>
      <c r="J91" s="15"/>
      <c r="K91" s="15"/>
      <c r="L91" s="100"/>
      <c r="M91" s="15"/>
      <c r="N91" s="103"/>
      <c r="O91" s="122"/>
      <c r="P91" s="15"/>
      <c r="Q91" s="119" t="str">
        <f>$AG$13</f>
        <v xml:space="preserve"> GIOVANNI SAJO-ECSB </v>
      </c>
      <c r="R91" s="119"/>
      <c r="S91" s="119"/>
      <c r="T91" s="119"/>
      <c r="U91" s="119"/>
      <c r="V91" s="15"/>
      <c r="W91" s="15"/>
      <c r="X91" s="100"/>
      <c r="Z91" s="87"/>
      <c r="AA91" s="88"/>
      <c r="AB91" s="88"/>
      <c r="AC91" s="89"/>
      <c r="AD91" s="89"/>
      <c r="AE91" s="89"/>
      <c r="AF91" s="88"/>
      <c r="AG91" s="88"/>
    </row>
    <row r="92" spans="1:257" ht="24.9" customHeight="1">
      <c r="A92" s="80">
        <v>1</v>
      </c>
      <c r="B92" s="103"/>
      <c r="C92" s="15"/>
      <c r="D92" s="15"/>
      <c r="E92" s="119"/>
      <c r="F92" s="119"/>
      <c r="G92" s="119"/>
      <c r="H92" s="119"/>
      <c r="I92" s="119"/>
      <c r="J92" s="15"/>
      <c r="K92" s="121"/>
      <c r="L92" s="100"/>
      <c r="M92" s="15"/>
      <c r="N92" s="103"/>
      <c r="O92" s="15"/>
      <c r="P92" s="15"/>
      <c r="Q92" s="119"/>
      <c r="R92" s="119"/>
      <c r="S92" s="119"/>
      <c r="T92" s="119"/>
      <c r="U92" s="119"/>
      <c r="V92" s="15"/>
      <c r="W92" s="121"/>
      <c r="X92" s="100"/>
      <c r="Z92" s="87"/>
      <c r="AA92" s="88"/>
      <c r="AB92" s="88"/>
      <c r="AC92" s="89"/>
      <c r="AD92" s="89"/>
      <c r="AE92" s="89"/>
      <c r="AF92" s="88"/>
      <c r="AG92" s="88"/>
    </row>
    <row r="93" spans="1:257" ht="24.9" customHeight="1">
      <c r="A93" s="80"/>
      <c r="B93" s="103"/>
      <c r="C93" s="101" t="s">
        <v>68</v>
      </c>
      <c r="D93" s="15"/>
      <c r="E93" s="102"/>
      <c r="F93" s="102"/>
      <c r="G93" s="102"/>
      <c r="H93" s="102"/>
      <c r="I93" s="102"/>
      <c r="J93" s="15"/>
      <c r="K93" s="121"/>
      <c r="L93" s="100"/>
      <c r="M93" s="15"/>
      <c r="N93" s="103"/>
      <c r="O93" s="101" t="s">
        <v>68</v>
      </c>
      <c r="P93" s="15"/>
      <c r="Q93" s="102"/>
      <c r="R93" s="102"/>
      <c r="S93" s="102"/>
      <c r="T93" s="102"/>
      <c r="U93" s="102"/>
      <c r="V93" s="15"/>
      <c r="W93" s="121"/>
      <c r="X93" s="100"/>
      <c r="Z93" s="87"/>
      <c r="AA93" s="88"/>
      <c r="AB93" s="88"/>
      <c r="AC93" s="89"/>
      <c r="AD93" s="89"/>
      <c r="AE93" s="89"/>
      <c r="AF93" s="88"/>
      <c r="AG93" s="88"/>
    </row>
    <row r="94" spans="1:257" ht="24.9" customHeight="1">
      <c r="A94" s="80"/>
      <c r="B94" s="103"/>
      <c r="C94" s="122">
        <f>$AE$12</f>
        <v>1</v>
      </c>
      <c r="D94" s="15"/>
      <c r="E94" s="102"/>
      <c r="F94" s="102"/>
      <c r="G94" s="102"/>
      <c r="H94" s="102"/>
      <c r="I94" s="102"/>
      <c r="J94" s="15"/>
      <c r="K94" s="121"/>
      <c r="L94" s="100"/>
      <c r="M94" s="15"/>
      <c r="N94" s="103"/>
      <c r="O94" s="122">
        <f>$AE$13</f>
        <v>2</v>
      </c>
      <c r="P94" s="15"/>
      <c r="Q94" s="102"/>
      <c r="R94" s="102"/>
      <c r="S94" s="102"/>
      <c r="T94" s="102"/>
      <c r="U94" s="102"/>
      <c r="V94" s="15"/>
      <c r="W94" s="121"/>
      <c r="X94" s="100"/>
    </row>
    <row r="95" spans="1:257" ht="24.9" customHeight="1">
      <c r="A95" s="80"/>
      <c r="B95" s="103"/>
      <c r="C95" s="122"/>
      <c r="D95" s="15"/>
      <c r="E95" s="102"/>
      <c r="F95" s="102"/>
      <c r="G95" s="102"/>
      <c r="H95" s="102"/>
      <c r="I95" s="102"/>
      <c r="J95" s="15"/>
      <c r="K95" s="15"/>
      <c r="L95" s="100"/>
      <c r="M95" s="15"/>
      <c r="N95" s="103"/>
      <c r="O95" s="122"/>
      <c r="P95" s="15"/>
      <c r="Q95" s="102"/>
      <c r="R95" s="102"/>
      <c r="S95" s="102"/>
      <c r="T95" s="102"/>
      <c r="U95" s="102"/>
      <c r="V95" s="15"/>
      <c r="W95" s="15"/>
      <c r="X95" s="100"/>
    </row>
    <row r="96" spans="1:257" ht="24.9" customHeight="1">
      <c r="A96" s="80"/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6"/>
      <c r="M96" s="15"/>
      <c r="N96" s="104"/>
      <c r="O96" s="105"/>
      <c r="P96" s="105"/>
      <c r="Q96" s="105"/>
      <c r="R96" s="105"/>
      <c r="S96" s="105"/>
      <c r="T96" s="105"/>
      <c r="U96" s="105"/>
      <c r="V96" s="105"/>
      <c r="W96" s="105"/>
      <c r="X96" s="106"/>
    </row>
    <row r="97" spans="1:257" ht="24.9" customHeight="1">
      <c r="A97" s="80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57" ht="24.9" customHeight="1">
      <c r="A98" s="80"/>
      <c r="B98" s="82"/>
      <c r="C98" s="83" t="s">
        <v>64</v>
      </c>
      <c r="D98" s="84"/>
      <c r="E98" s="84"/>
      <c r="F98" s="84"/>
      <c r="G98" s="84"/>
      <c r="H98" s="84"/>
      <c r="I98" s="84"/>
      <c r="J98" s="84"/>
      <c r="K98" s="85" t="s">
        <v>65</v>
      </c>
      <c r="L98" s="86"/>
      <c r="M98" s="15"/>
      <c r="N98" s="82"/>
      <c r="O98" s="83" t="s">
        <v>64</v>
      </c>
      <c r="P98" s="84"/>
      <c r="Q98" s="84"/>
      <c r="R98" s="84"/>
      <c r="S98" s="84"/>
      <c r="T98" s="84"/>
      <c r="U98" s="84"/>
      <c r="V98" s="84"/>
      <c r="W98" s="85" t="s">
        <v>65</v>
      </c>
      <c r="X98" s="86"/>
    </row>
    <row r="99" spans="1:257" ht="24.9" customHeight="1">
      <c r="A99" s="90"/>
      <c r="B99" s="91"/>
      <c r="C99" s="92" t="str">
        <f>$AA$14</f>
        <v>F.P.F.M. - Taça São Paulo - 2026</v>
      </c>
      <c r="D99" s="93"/>
      <c r="E99" s="93"/>
      <c r="F99" s="93"/>
      <c r="G99" s="93"/>
      <c r="H99" s="93"/>
      <c r="I99" s="93"/>
      <c r="J99" s="93"/>
      <c r="K99" s="94" t="str">
        <f>$AB$14</f>
        <v>ADULTO - Interior - Ituano</v>
      </c>
      <c r="L99" s="95"/>
      <c r="M99" s="96"/>
      <c r="N99" s="97"/>
      <c r="O99" s="92" t="str">
        <f>$AA$15</f>
        <v>F.P.F.M. - Taça São Paulo - 2026</v>
      </c>
      <c r="P99" s="93"/>
      <c r="Q99" s="93"/>
      <c r="R99" s="93"/>
      <c r="S99" s="93"/>
      <c r="T99" s="93"/>
      <c r="U99" s="93"/>
      <c r="V99" s="93"/>
      <c r="W99" s="94" t="str">
        <f>$AB$15</f>
        <v>ADULTO - Interior - Ituano</v>
      </c>
      <c r="X99" s="95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  <c r="BZ99" s="98"/>
      <c r="CA99" s="98"/>
      <c r="CB99" s="98"/>
      <c r="CC99" s="98"/>
      <c r="CD99" s="98"/>
      <c r="CE99" s="98"/>
      <c r="CF99" s="98"/>
      <c r="CG99" s="98"/>
      <c r="CH99" s="98"/>
      <c r="CI99" s="98"/>
      <c r="CJ99" s="98"/>
      <c r="CK99" s="98"/>
      <c r="CL99" s="98"/>
      <c r="CM99" s="98"/>
      <c r="CN99" s="98"/>
      <c r="CO99" s="98"/>
      <c r="CP99" s="98"/>
      <c r="CQ99" s="98"/>
      <c r="CR99" s="98"/>
      <c r="CS99" s="98"/>
      <c r="CT99" s="98"/>
      <c r="CU99" s="98"/>
      <c r="CV99" s="98"/>
      <c r="CW99" s="98"/>
      <c r="CX99" s="98"/>
      <c r="CY99" s="98"/>
      <c r="CZ99" s="98"/>
      <c r="DA99" s="98"/>
      <c r="DB99" s="98"/>
      <c r="DC99" s="98"/>
      <c r="DD99" s="98"/>
      <c r="DE99" s="98"/>
      <c r="DF99" s="98"/>
      <c r="DG99" s="98"/>
      <c r="DH99" s="98"/>
      <c r="DI99" s="98"/>
      <c r="DJ99" s="98"/>
      <c r="DK99" s="98"/>
      <c r="DL99" s="98"/>
      <c r="DM99" s="98"/>
      <c r="DN99" s="98"/>
      <c r="DO99" s="98"/>
      <c r="DP99" s="98"/>
      <c r="DQ99" s="98"/>
      <c r="DR99" s="98"/>
      <c r="DS99" s="98"/>
      <c r="DT99" s="98"/>
      <c r="DU99" s="98"/>
      <c r="DV99" s="98"/>
      <c r="DW99" s="98"/>
      <c r="DX99" s="98"/>
      <c r="DY99" s="98"/>
      <c r="DZ99" s="98"/>
      <c r="EA99" s="98"/>
      <c r="EB99" s="98"/>
      <c r="EC99" s="98"/>
      <c r="ED99" s="98"/>
      <c r="EE99" s="98"/>
      <c r="EF99" s="98"/>
      <c r="EG99" s="98"/>
      <c r="EH99" s="98"/>
      <c r="EI99" s="98"/>
      <c r="EJ99" s="98"/>
      <c r="EK99" s="98"/>
      <c r="EL99" s="98"/>
      <c r="EM99" s="98"/>
      <c r="EN99" s="98"/>
      <c r="EO99" s="98"/>
      <c r="EP99" s="98"/>
      <c r="EQ99" s="98"/>
      <c r="ER99" s="98"/>
      <c r="ES99" s="98"/>
      <c r="ET99" s="98"/>
      <c r="EU99" s="98"/>
      <c r="EV99" s="98"/>
      <c r="EW99" s="98"/>
      <c r="EX99" s="98"/>
      <c r="EY99" s="98"/>
      <c r="EZ99" s="98"/>
      <c r="FA99" s="98"/>
      <c r="FB99" s="98"/>
      <c r="FC99" s="98"/>
      <c r="FD99" s="98"/>
      <c r="FE99" s="98"/>
      <c r="FF99" s="98"/>
      <c r="FG99" s="98"/>
      <c r="FH99" s="98"/>
      <c r="FI99" s="98"/>
      <c r="FJ99" s="98"/>
      <c r="FK99" s="98"/>
      <c r="FL99" s="98"/>
      <c r="FM99" s="98"/>
      <c r="FN99" s="98"/>
      <c r="FO99" s="98"/>
      <c r="FP99" s="98"/>
      <c r="FQ99" s="98"/>
      <c r="FR99" s="98"/>
      <c r="FS99" s="98"/>
      <c r="FT99" s="98"/>
      <c r="FU99" s="98"/>
      <c r="FV99" s="98"/>
      <c r="FW99" s="98"/>
      <c r="FX99" s="98"/>
      <c r="FY99" s="98"/>
      <c r="FZ99" s="98"/>
      <c r="GA99" s="98"/>
      <c r="GB99" s="98"/>
      <c r="GC99" s="98"/>
      <c r="GD99" s="98"/>
      <c r="GE99" s="98"/>
      <c r="GF99" s="98"/>
      <c r="GG99" s="98"/>
      <c r="GH99" s="98"/>
      <c r="GI99" s="98"/>
      <c r="GJ99" s="98"/>
      <c r="GK99" s="98"/>
      <c r="GL99" s="98"/>
      <c r="GM99" s="98"/>
      <c r="GN99" s="98"/>
      <c r="GO99" s="98"/>
      <c r="GP99" s="98"/>
      <c r="GQ99" s="98"/>
      <c r="GR99" s="98"/>
      <c r="GS99" s="98"/>
      <c r="GT99" s="98"/>
      <c r="GU99" s="98"/>
      <c r="GV99" s="98"/>
      <c r="GW99" s="98"/>
      <c r="GX99" s="98"/>
      <c r="GY99" s="98"/>
      <c r="GZ99" s="98"/>
      <c r="HA99" s="98"/>
      <c r="HB99" s="98"/>
      <c r="HC99" s="98"/>
      <c r="HD99" s="98"/>
      <c r="HE99" s="98"/>
      <c r="HF99" s="98"/>
      <c r="HG99" s="98"/>
      <c r="HH99" s="98"/>
      <c r="HI99" s="98"/>
      <c r="HJ99" s="98"/>
      <c r="HK99" s="98"/>
      <c r="HL99" s="98"/>
      <c r="HM99" s="98"/>
      <c r="HN99" s="98"/>
      <c r="HO99" s="98"/>
      <c r="HP99" s="98"/>
      <c r="HQ99" s="98"/>
      <c r="HR99" s="98"/>
      <c r="HS99" s="98"/>
      <c r="HT99" s="98"/>
      <c r="HU99" s="98"/>
      <c r="HV99" s="98"/>
      <c r="HW99" s="98"/>
      <c r="HX99" s="98"/>
      <c r="HY99" s="98"/>
      <c r="HZ99" s="98"/>
      <c r="IA99" s="98"/>
      <c r="IB99" s="98"/>
      <c r="IC99" s="98"/>
      <c r="ID99" s="98"/>
      <c r="IE99" s="98"/>
      <c r="IF99" s="98"/>
      <c r="IG99" s="98"/>
      <c r="IH99" s="98"/>
      <c r="II99" s="98"/>
      <c r="IJ99" s="98"/>
      <c r="IK99" s="98"/>
      <c r="IL99" s="98"/>
      <c r="IM99" s="98"/>
      <c r="IN99" s="98"/>
      <c r="IO99" s="98"/>
      <c r="IP99" s="98"/>
      <c r="IQ99" s="98"/>
      <c r="IR99" s="98"/>
      <c r="IS99" s="98"/>
      <c r="IT99" s="98"/>
      <c r="IU99" s="98"/>
      <c r="IV99" s="98"/>
      <c r="IW99" s="98"/>
    </row>
    <row r="100" spans="1:257" ht="24.9" customHeight="1">
      <c r="A100" s="80"/>
      <c r="B100" s="99"/>
      <c r="C100" s="16"/>
      <c r="D100" s="16"/>
      <c r="E100" s="38"/>
      <c r="F100" s="38"/>
      <c r="G100" s="38"/>
      <c r="H100" s="38"/>
      <c r="I100" s="38"/>
      <c r="J100" s="15"/>
      <c r="K100" s="15"/>
      <c r="L100" s="100"/>
      <c r="M100" s="15"/>
      <c r="N100" s="99"/>
      <c r="O100" s="16"/>
      <c r="P100" s="16"/>
      <c r="Q100" s="38"/>
      <c r="R100" s="38"/>
      <c r="S100" s="38"/>
      <c r="T100" s="38"/>
      <c r="U100" s="38"/>
      <c r="V100" s="15"/>
      <c r="W100" s="15"/>
      <c r="X100" s="100"/>
    </row>
    <row r="101" spans="1:257" ht="24.9" customHeight="1">
      <c r="A101" s="80">
        <v>1</v>
      </c>
      <c r="B101" s="99"/>
      <c r="C101" s="101" t="s">
        <v>71</v>
      </c>
      <c r="D101" s="16"/>
      <c r="E101" s="119" t="str">
        <f>$AF$14</f>
        <v xml:space="preserve"> LUI-ITU </v>
      </c>
      <c r="F101" s="119"/>
      <c r="G101" s="119"/>
      <c r="H101" s="119"/>
      <c r="I101" s="119"/>
      <c r="J101" s="15"/>
      <c r="K101" s="15"/>
      <c r="L101" s="100"/>
      <c r="M101" s="15"/>
      <c r="N101" s="99"/>
      <c r="O101" s="101" t="s">
        <v>71</v>
      </c>
      <c r="P101" s="16"/>
      <c r="Q101" s="119" t="str">
        <f>$AF$15</f>
        <v xml:space="preserve"> JOÃO JANUARIO-ITU </v>
      </c>
      <c r="R101" s="119"/>
      <c r="S101" s="119"/>
      <c r="T101" s="119"/>
      <c r="U101" s="119"/>
      <c r="V101" s="15"/>
      <c r="W101" s="15"/>
      <c r="X101" s="100"/>
    </row>
    <row r="102" spans="1:257" ht="24.9" customHeight="1">
      <c r="A102" s="80">
        <v>1</v>
      </c>
      <c r="B102" s="99"/>
      <c r="C102" s="122">
        <f>$AC$14</f>
        <v>1</v>
      </c>
      <c r="D102" s="36"/>
      <c r="E102" s="119"/>
      <c r="F102" s="119"/>
      <c r="G102" s="119"/>
      <c r="H102" s="119"/>
      <c r="I102" s="119"/>
      <c r="J102" s="15"/>
      <c r="K102" s="121"/>
      <c r="L102" s="100"/>
      <c r="M102" s="15"/>
      <c r="N102" s="99"/>
      <c r="O102" s="122">
        <f>$AC$15</f>
        <v>1</v>
      </c>
      <c r="P102" s="36"/>
      <c r="Q102" s="119"/>
      <c r="R102" s="119"/>
      <c r="S102" s="119"/>
      <c r="T102" s="119"/>
      <c r="U102" s="119"/>
      <c r="V102" s="15"/>
      <c r="W102" s="121"/>
      <c r="X102" s="100"/>
    </row>
    <row r="103" spans="1:257" ht="24.9" customHeight="1">
      <c r="A103" s="80"/>
      <c r="B103" s="99"/>
      <c r="C103" s="122"/>
      <c r="D103" s="36"/>
      <c r="E103" s="102"/>
      <c r="F103" s="102"/>
      <c r="G103" s="102"/>
      <c r="H103" s="102"/>
      <c r="I103" s="102"/>
      <c r="J103" s="15"/>
      <c r="K103" s="121"/>
      <c r="L103" s="100"/>
      <c r="M103" s="15"/>
      <c r="N103" s="99"/>
      <c r="O103" s="122"/>
      <c r="P103" s="36"/>
      <c r="Q103" s="102"/>
      <c r="R103" s="102"/>
      <c r="S103" s="102"/>
      <c r="T103" s="102"/>
      <c r="U103" s="102"/>
      <c r="V103" s="15"/>
      <c r="W103" s="121"/>
      <c r="X103" s="100"/>
    </row>
    <row r="104" spans="1:257" ht="24.9" customHeight="1">
      <c r="A104" s="80"/>
      <c r="B104" s="99"/>
      <c r="C104" s="15"/>
      <c r="D104" s="36"/>
      <c r="E104" s="102"/>
      <c r="F104" s="102"/>
      <c r="G104" s="102"/>
      <c r="H104" s="102"/>
      <c r="I104" s="102"/>
      <c r="J104" s="15"/>
      <c r="K104" s="121"/>
      <c r="L104" s="100"/>
      <c r="M104" s="15"/>
      <c r="N104" s="99"/>
      <c r="O104" s="15"/>
      <c r="P104" s="36"/>
      <c r="Q104" s="102"/>
      <c r="R104" s="102"/>
      <c r="S104" s="102"/>
      <c r="T104" s="102"/>
      <c r="U104" s="102"/>
      <c r="V104" s="15"/>
      <c r="W104" s="121"/>
      <c r="X104" s="100"/>
    </row>
    <row r="105" spans="1:257" ht="24.9" customHeight="1">
      <c r="A105" s="80"/>
      <c r="B105" s="99"/>
      <c r="C105" s="101" t="s">
        <v>72</v>
      </c>
      <c r="D105" s="36"/>
      <c r="E105" s="102"/>
      <c r="F105" s="102"/>
      <c r="G105" s="102"/>
      <c r="H105" s="102"/>
      <c r="I105" s="102"/>
      <c r="J105" s="15"/>
      <c r="K105" s="15"/>
      <c r="L105" s="100"/>
      <c r="M105" s="15"/>
      <c r="N105" s="99"/>
      <c r="O105" s="101" t="s">
        <v>72</v>
      </c>
      <c r="P105" s="36"/>
      <c r="Q105" s="102"/>
      <c r="R105" s="102"/>
      <c r="S105" s="102"/>
      <c r="T105" s="102"/>
      <c r="U105" s="102"/>
      <c r="V105" s="15"/>
      <c r="W105" s="15"/>
      <c r="X105" s="100"/>
    </row>
    <row r="106" spans="1:257" ht="24.9" customHeight="1">
      <c r="A106" s="80"/>
      <c r="B106" s="103"/>
      <c r="C106" s="122">
        <f>$AD$14</f>
        <v>3</v>
      </c>
      <c r="D106" s="15"/>
      <c r="E106" s="15"/>
      <c r="F106" s="15"/>
      <c r="G106" s="15"/>
      <c r="H106" s="15"/>
      <c r="I106" s="15"/>
      <c r="J106" s="15"/>
      <c r="K106" s="15"/>
      <c r="L106" s="100"/>
      <c r="M106" s="15"/>
      <c r="N106" s="103"/>
      <c r="O106" s="122">
        <f>$AD$15</f>
        <v>3</v>
      </c>
      <c r="P106" s="15"/>
      <c r="Q106" s="15"/>
      <c r="R106" s="15"/>
      <c r="S106" s="15"/>
      <c r="T106" s="15"/>
      <c r="U106" s="15"/>
      <c r="V106" s="15"/>
      <c r="W106" s="15"/>
      <c r="X106" s="100"/>
    </row>
    <row r="107" spans="1:257" ht="24.9" customHeight="1">
      <c r="A107" s="80">
        <v>1</v>
      </c>
      <c r="B107" s="103"/>
      <c r="C107" s="122"/>
      <c r="D107" s="15"/>
      <c r="E107" s="119" t="str">
        <f>$AG$14</f>
        <v xml:space="preserve"> BUENO-ITU </v>
      </c>
      <c r="F107" s="119"/>
      <c r="G107" s="119"/>
      <c r="H107" s="119"/>
      <c r="I107" s="119"/>
      <c r="J107" s="15"/>
      <c r="K107" s="15"/>
      <c r="L107" s="100"/>
      <c r="M107" s="15"/>
      <c r="N107" s="103"/>
      <c r="O107" s="122"/>
      <c r="P107" s="15"/>
      <c r="Q107" s="119" t="str">
        <f>$AG$15</f>
        <v xml:space="preserve"> VIRCILIO CROSARA-ITU </v>
      </c>
      <c r="R107" s="119"/>
      <c r="S107" s="119"/>
      <c r="T107" s="119"/>
      <c r="U107" s="119"/>
      <c r="V107" s="15"/>
      <c r="W107" s="15"/>
      <c r="X107" s="100"/>
    </row>
    <row r="108" spans="1:257" ht="24.9" customHeight="1">
      <c r="A108" s="80">
        <v>1</v>
      </c>
      <c r="B108" s="103"/>
      <c r="C108" s="15"/>
      <c r="D108" s="15"/>
      <c r="E108" s="119"/>
      <c r="F108" s="119"/>
      <c r="G108" s="119"/>
      <c r="H108" s="119"/>
      <c r="I108" s="119"/>
      <c r="J108" s="15"/>
      <c r="K108" s="121"/>
      <c r="L108" s="100"/>
      <c r="M108" s="15"/>
      <c r="N108" s="103"/>
      <c r="O108" s="15"/>
      <c r="P108" s="15"/>
      <c r="Q108" s="119"/>
      <c r="R108" s="119"/>
      <c r="S108" s="119"/>
      <c r="T108" s="119"/>
      <c r="U108" s="119"/>
      <c r="V108" s="15"/>
      <c r="W108" s="121"/>
      <c r="X108" s="100"/>
    </row>
    <row r="109" spans="1:257" ht="24.9" customHeight="1">
      <c r="A109" s="80"/>
      <c r="B109" s="103"/>
      <c r="C109" s="101" t="s">
        <v>68</v>
      </c>
      <c r="D109" s="15"/>
      <c r="E109" s="102"/>
      <c r="F109" s="102"/>
      <c r="G109" s="102"/>
      <c r="H109" s="102"/>
      <c r="I109" s="102"/>
      <c r="J109" s="15"/>
      <c r="K109" s="121"/>
      <c r="L109" s="100"/>
      <c r="M109" s="15"/>
      <c r="N109" s="103"/>
      <c r="O109" s="101" t="s">
        <v>68</v>
      </c>
      <c r="P109" s="15"/>
      <c r="Q109" s="102"/>
      <c r="R109" s="102"/>
      <c r="S109" s="102"/>
      <c r="T109" s="102"/>
      <c r="U109" s="102"/>
      <c r="V109" s="15"/>
      <c r="W109" s="121"/>
      <c r="X109" s="100"/>
    </row>
    <row r="110" spans="1:257" ht="24.9" customHeight="1">
      <c r="A110" s="80"/>
      <c r="B110" s="103"/>
      <c r="C110" s="122">
        <f>$AE$14</f>
        <v>2</v>
      </c>
      <c r="D110" s="15"/>
      <c r="E110" s="102"/>
      <c r="F110" s="102"/>
      <c r="G110" s="102"/>
      <c r="H110" s="102"/>
      <c r="I110" s="102"/>
      <c r="J110" s="15"/>
      <c r="K110" s="121"/>
      <c r="L110" s="100"/>
      <c r="M110" s="15"/>
      <c r="N110" s="103"/>
      <c r="O110" s="122">
        <f>$AE$15</f>
        <v>4</v>
      </c>
      <c r="P110" s="15"/>
      <c r="Q110" s="102"/>
      <c r="R110" s="102"/>
      <c r="S110" s="102"/>
      <c r="T110" s="102"/>
      <c r="U110" s="102"/>
      <c r="V110" s="15"/>
      <c r="W110" s="121"/>
      <c r="X110" s="100"/>
    </row>
    <row r="111" spans="1:257" ht="24.9" customHeight="1">
      <c r="A111" s="80"/>
      <c r="B111" s="103"/>
      <c r="C111" s="122"/>
      <c r="D111" s="15"/>
      <c r="E111" s="102"/>
      <c r="F111" s="102"/>
      <c r="G111" s="102"/>
      <c r="H111" s="102"/>
      <c r="I111" s="102"/>
      <c r="J111" s="15"/>
      <c r="K111" s="15"/>
      <c r="L111" s="100"/>
      <c r="M111" s="15"/>
      <c r="N111" s="103"/>
      <c r="O111" s="122"/>
      <c r="P111" s="15"/>
      <c r="Q111" s="102"/>
      <c r="R111" s="102"/>
      <c r="S111" s="102"/>
      <c r="T111" s="102"/>
      <c r="U111" s="102"/>
      <c r="V111" s="15"/>
      <c r="W111" s="15"/>
      <c r="X111" s="100"/>
    </row>
    <row r="112" spans="1:257" ht="24.9" customHeight="1">
      <c r="A112" s="80"/>
      <c r="B112" s="104"/>
      <c r="C112" s="105"/>
      <c r="D112" s="105"/>
      <c r="E112" s="105"/>
      <c r="F112" s="105"/>
      <c r="G112" s="105"/>
      <c r="H112" s="105"/>
      <c r="I112" s="105"/>
      <c r="J112" s="105"/>
      <c r="K112" s="105"/>
      <c r="L112" s="106"/>
      <c r="M112" s="15"/>
      <c r="N112" s="104"/>
      <c r="O112" s="105"/>
      <c r="P112" s="105"/>
      <c r="Q112" s="105"/>
      <c r="R112" s="105"/>
      <c r="S112" s="105"/>
      <c r="T112" s="105"/>
      <c r="U112" s="105"/>
      <c r="V112" s="105"/>
      <c r="W112" s="105"/>
      <c r="X112" s="106"/>
    </row>
    <row r="113" spans="1:257" ht="24.9" customHeight="1">
      <c r="A113" s="80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57" ht="24.9" customHeight="1">
      <c r="A114" s="80"/>
      <c r="B114" s="82"/>
      <c r="C114" s="83" t="s">
        <v>64</v>
      </c>
      <c r="D114" s="84"/>
      <c r="E114" s="84"/>
      <c r="F114" s="84"/>
      <c r="G114" s="84"/>
      <c r="H114" s="84"/>
      <c r="I114" s="84"/>
      <c r="J114" s="84"/>
      <c r="K114" s="85" t="s">
        <v>65</v>
      </c>
      <c r="L114" s="86"/>
      <c r="M114" s="15"/>
      <c r="N114" s="82"/>
      <c r="O114" s="83" t="s">
        <v>64</v>
      </c>
      <c r="P114" s="84"/>
      <c r="Q114" s="84"/>
      <c r="R114" s="84"/>
      <c r="S114" s="84"/>
      <c r="T114" s="84"/>
      <c r="U114" s="84"/>
      <c r="V114" s="84"/>
      <c r="W114" s="85" t="s">
        <v>65</v>
      </c>
      <c r="X114" s="86"/>
    </row>
    <row r="115" spans="1:257" ht="24.9" customHeight="1">
      <c r="A115" s="90"/>
      <c r="B115" s="91"/>
      <c r="C115" s="92" t="str">
        <f>$AA$16</f>
        <v>F.P.F.M. - Taça São Paulo - 2026</v>
      </c>
      <c r="D115" s="93"/>
      <c r="E115" s="93"/>
      <c r="F115" s="93"/>
      <c r="G115" s="93"/>
      <c r="H115" s="93"/>
      <c r="I115" s="93"/>
      <c r="J115" s="93"/>
      <c r="K115" s="94" t="str">
        <f>$AB$16</f>
        <v>ADULTO - Interior - Ituano</v>
      </c>
      <c r="L115" s="95"/>
      <c r="M115" s="96"/>
      <c r="N115" s="97"/>
      <c r="O115" s="92" t="str">
        <f>$AA$17</f>
        <v>F.P.F.M. - Taça São Paulo - 2026</v>
      </c>
      <c r="P115" s="93"/>
      <c r="Q115" s="93"/>
      <c r="R115" s="93"/>
      <c r="S115" s="93"/>
      <c r="T115" s="93"/>
      <c r="U115" s="93"/>
      <c r="V115" s="93"/>
      <c r="W115" s="94" t="str">
        <f>$AB$17</f>
        <v>ADULTO - Interior - Ituano</v>
      </c>
      <c r="X115" s="95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  <c r="BI115" s="98"/>
      <c r="BJ115" s="98"/>
      <c r="BK115" s="98"/>
      <c r="BL115" s="98"/>
      <c r="BM115" s="98"/>
      <c r="BN115" s="98"/>
      <c r="BO115" s="98"/>
      <c r="BP115" s="98"/>
      <c r="BQ115" s="98"/>
      <c r="BR115" s="98"/>
      <c r="BS115" s="98"/>
      <c r="BT115" s="98"/>
      <c r="BU115" s="98"/>
      <c r="BV115" s="98"/>
      <c r="BW115" s="98"/>
      <c r="BX115" s="98"/>
      <c r="BY115" s="98"/>
      <c r="BZ115" s="98"/>
      <c r="CA115" s="98"/>
      <c r="CB115" s="98"/>
      <c r="CC115" s="98"/>
      <c r="CD115" s="98"/>
      <c r="CE115" s="98"/>
      <c r="CF115" s="98"/>
      <c r="CG115" s="98"/>
      <c r="CH115" s="98"/>
      <c r="CI115" s="98"/>
      <c r="CJ115" s="98"/>
      <c r="CK115" s="98"/>
      <c r="CL115" s="98"/>
      <c r="CM115" s="98"/>
      <c r="CN115" s="98"/>
      <c r="CO115" s="98"/>
      <c r="CP115" s="98"/>
      <c r="CQ115" s="98"/>
      <c r="CR115" s="98"/>
      <c r="CS115" s="98"/>
      <c r="CT115" s="98"/>
      <c r="CU115" s="98"/>
      <c r="CV115" s="98"/>
      <c r="CW115" s="98"/>
      <c r="CX115" s="98"/>
      <c r="CY115" s="98"/>
      <c r="CZ115" s="98"/>
      <c r="DA115" s="98"/>
      <c r="DB115" s="98"/>
      <c r="DC115" s="98"/>
      <c r="DD115" s="98"/>
      <c r="DE115" s="98"/>
      <c r="DF115" s="98"/>
      <c r="DG115" s="98"/>
      <c r="DH115" s="98"/>
      <c r="DI115" s="98"/>
      <c r="DJ115" s="98"/>
      <c r="DK115" s="98"/>
      <c r="DL115" s="98"/>
      <c r="DM115" s="98"/>
      <c r="DN115" s="98"/>
      <c r="DO115" s="98"/>
      <c r="DP115" s="98"/>
      <c r="DQ115" s="98"/>
      <c r="DR115" s="98"/>
      <c r="DS115" s="98"/>
      <c r="DT115" s="98"/>
      <c r="DU115" s="98"/>
      <c r="DV115" s="98"/>
      <c r="DW115" s="98"/>
      <c r="DX115" s="98"/>
      <c r="DY115" s="98"/>
      <c r="DZ115" s="98"/>
      <c r="EA115" s="98"/>
      <c r="EB115" s="98"/>
      <c r="EC115" s="98"/>
      <c r="ED115" s="98"/>
      <c r="EE115" s="98"/>
      <c r="EF115" s="98"/>
      <c r="EG115" s="98"/>
      <c r="EH115" s="98"/>
      <c r="EI115" s="98"/>
      <c r="EJ115" s="98"/>
      <c r="EK115" s="98"/>
      <c r="EL115" s="98"/>
      <c r="EM115" s="98"/>
      <c r="EN115" s="98"/>
      <c r="EO115" s="98"/>
      <c r="EP115" s="98"/>
      <c r="EQ115" s="98"/>
      <c r="ER115" s="98"/>
      <c r="ES115" s="98"/>
      <c r="ET115" s="98"/>
      <c r="EU115" s="98"/>
      <c r="EV115" s="98"/>
      <c r="EW115" s="98"/>
      <c r="EX115" s="98"/>
      <c r="EY115" s="98"/>
      <c r="EZ115" s="98"/>
      <c r="FA115" s="98"/>
      <c r="FB115" s="98"/>
      <c r="FC115" s="98"/>
      <c r="FD115" s="98"/>
      <c r="FE115" s="98"/>
      <c r="FF115" s="98"/>
      <c r="FG115" s="98"/>
      <c r="FH115" s="98"/>
      <c r="FI115" s="98"/>
      <c r="FJ115" s="98"/>
      <c r="FK115" s="98"/>
      <c r="FL115" s="98"/>
      <c r="FM115" s="98"/>
      <c r="FN115" s="98"/>
      <c r="FO115" s="98"/>
      <c r="FP115" s="98"/>
      <c r="FQ115" s="98"/>
      <c r="FR115" s="98"/>
      <c r="FS115" s="98"/>
      <c r="FT115" s="98"/>
      <c r="FU115" s="98"/>
      <c r="FV115" s="98"/>
      <c r="FW115" s="98"/>
      <c r="FX115" s="98"/>
      <c r="FY115" s="98"/>
      <c r="FZ115" s="98"/>
      <c r="GA115" s="98"/>
      <c r="GB115" s="98"/>
      <c r="GC115" s="98"/>
      <c r="GD115" s="98"/>
      <c r="GE115" s="98"/>
      <c r="GF115" s="98"/>
      <c r="GG115" s="98"/>
      <c r="GH115" s="98"/>
      <c r="GI115" s="98"/>
      <c r="GJ115" s="98"/>
      <c r="GK115" s="98"/>
      <c r="GL115" s="98"/>
      <c r="GM115" s="98"/>
      <c r="GN115" s="98"/>
      <c r="GO115" s="98"/>
      <c r="GP115" s="98"/>
      <c r="GQ115" s="98"/>
      <c r="GR115" s="98"/>
      <c r="GS115" s="98"/>
      <c r="GT115" s="98"/>
      <c r="GU115" s="98"/>
      <c r="GV115" s="98"/>
      <c r="GW115" s="98"/>
      <c r="GX115" s="98"/>
      <c r="GY115" s="98"/>
      <c r="GZ115" s="98"/>
      <c r="HA115" s="98"/>
      <c r="HB115" s="98"/>
      <c r="HC115" s="98"/>
      <c r="HD115" s="98"/>
      <c r="HE115" s="98"/>
      <c r="HF115" s="98"/>
      <c r="HG115" s="98"/>
      <c r="HH115" s="98"/>
      <c r="HI115" s="98"/>
      <c r="HJ115" s="98"/>
      <c r="HK115" s="98"/>
      <c r="HL115" s="98"/>
      <c r="HM115" s="98"/>
      <c r="HN115" s="98"/>
      <c r="HO115" s="98"/>
      <c r="HP115" s="98"/>
      <c r="HQ115" s="98"/>
      <c r="HR115" s="98"/>
      <c r="HS115" s="98"/>
      <c r="HT115" s="98"/>
      <c r="HU115" s="98"/>
      <c r="HV115" s="98"/>
      <c r="HW115" s="98"/>
      <c r="HX115" s="98"/>
      <c r="HY115" s="98"/>
      <c r="HZ115" s="98"/>
      <c r="IA115" s="98"/>
      <c r="IB115" s="98"/>
      <c r="IC115" s="98"/>
      <c r="ID115" s="98"/>
      <c r="IE115" s="98"/>
      <c r="IF115" s="98"/>
      <c r="IG115" s="98"/>
      <c r="IH115" s="98"/>
      <c r="II115" s="98"/>
      <c r="IJ115" s="98"/>
      <c r="IK115" s="98"/>
      <c r="IL115" s="98"/>
      <c r="IM115" s="98"/>
      <c r="IN115" s="98"/>
      <c r="IO115" s="98"/>
      <c r="IP115" s="98"/>
      <c r="IQ115" s="98"/>
      <c r="IR115" s="98"/>
      <c r="IS115" s="98"/>
      <c r="IT115" s="98"/>
      <c r="IU115" s="98"/>
      <c r="IV115" s="98"/>
      <c r="IW115" s="98"/>
    </row>
    <row r="116" spans="1:257" ht="24.9" customHeight="1">
      <c r="A116" s="80"/>
      <c r="B116" s="99"/>
      <c r="C116" s="16"/>
      <c r="D116" s="16"/>
      <c r="E116" s="38"/>
      <c r="F116" s="38"/>
      <c r="G116" s="38"/>
      <c r="H116" s="38"/>
      <c r="I116" s="38"/>
      <c r="J116" s="15"/>
      <c r="K116" s="15"/>
      <c r="L116" s="100"/>
      <c r="M116" s="15"/>
      <c r="N116" s="99"/>
      <c r="O116" s="16"/>
      <c r="P116" s="16"/>
      <c r="Q116" s="38"/>
      <c r="R116" s="38"/>
      <c r="S116" s="38"/>
      <c r="T116" s="38"/>
      <c r="U116" s="38"/>
      <c r="V116" s="15"/>
      <c r="W116" s="15"/>
      <c r="X116" s="100"/>
    </row>
    <row r="117" spans="1:257" ht="24.9" customHeight="1">
      <c r="A117" s="80">
        <v>1</v>
      </c>
      <c r="B117" s="99"/>
      <c r="C117" s="101" t="s">
        <v>71</v>
      </c>
      <c r="D117" s="16"/>
      <c r="E117" s="119" t="str">
        <f>$AF$16</f>
        <v xml:space="preserve"> TCHAKA-ITU </v>
      </c>
      <c r="F117" s="119"/>
      <c r="G117" s="119"/>
      <c r="H117" s="119"/>
      <c r="I117" s="119"/>
      <c r="J117" s="15"/>
      <c r="K117" s="15"/>
      <c r="L117" s="100"/>
      <c r="M117" s="15"/>
      <c r="N117" s="99"/>
      <c r="O117" s="101" t="s">
        <v>71</v>
      </c>
      <c r="P117" s="16"/>
      <c r="Q117" s="119" t="str">
        <f>$AF$17</f>
        <v xml:space="preserve"> PIETRO ERCOLIN-ECSB </v>
      </c>
      <c r="R117" s="119"/>
      <c r="S117" s="119"/>
      <c r="T117" s="119"/>
      <c r="U117" s="119"/>
      <c r="V117" s="15"/>
      <c r="W117" s="15"/>
      <c r="X117" s="100"/>
    </row>
    <row r="118" spans="1:257" ht="24.9" customHeight="1">
      <c r="A118" s="80">
        <v>1</v>
      </c>
      <c r="B118" s="99"/>
      <c r="C118" s="122">
        <f>$AC$16</f>
        <v>1</v>
      </c>
      <c r="D118" s="36"/>
      <c r="E118" s="119"/>
      <c r="F118" s="119"/>
      <c r="G118" s="119"/>
      <c r="H118" s="119"/>
      <c r="I118" s="119"/>
      <c r="J118" s="15"/>
      <c r="K118" s="121"/>
      <c r="L118" s="100"/>
      <c r="M118" s="15"/>
      <c r="N118" s="99"/>
      <c r="O118" s="122">
        <f>$AC$17</f>
        <v>1</v>
      </c>
      <c r="P118" s="36"/>
      <c r="Q118" s="119"/>
      <c r="R118" s="119"/>
      <c r="S118" s="119"/>
      <c r="T118" s="119"/>
      <c r="U118" s="119"/>
      <c r="V118" s="15"/>
      <c r="W118" s="121"/>
      <c r="X118" s="100"/>
    </row>
    <row r="119" spans="1:257" ht="24.9" customHeight="1">
      <c r="A119" s="80"/>
      <c r="B119" s="99"/>
      <c r="C119" s="122"/>
      <c r="D119" s="36"/>
      <c r="E119" s="102"/>
      <c r="F119" s="102"/>
      <c r="G119" s="102"/>
      <c r="H119" s="102"/>
      <c r="I119" s="102"/>
      <c r="J119" s="15"/>
      <c r="K119" s="121"/>
      <c r="L119" s="100"/>
      <c r="M119" s="15"/>
      <c r="N119" s="99"/>
      <c r="O119" s="122"/>
      <c r="P119" s="36"/>
      <c r="Q119" s="102"/>
      <c r="R119" s="102"/>
      <c r="S119" s="102"/>
      <c r="T119" s="102"/>
      <c r="U119" s="102"/>
      <c r="V119" s="15"/>
      <c r="W119" s="121"/>
      <c r="X119" s="100"/>
    </row>
    <row r="120" spans="1:257" ht="24.9" customHeight="1">
      <c r="A120" s="80"/>
      <c r="B120" s="99"/>
      <c r="C120" s="15"/>
      <c r="D120" s="36"/>
      <c r="E120" s="102"/>
      <c r="F120" s="102"/>
      <c r="G120" s="102"/>
      <c r="H120" s="102"/>
      <c r="I120" s="102"/>
      <c r="J120" s="15"/>
      <c r="K120" s="121"/>
      <c r="L120" s="100"/>
      <c r="M120" s="15"/>
      <c r="N120" s="99"/>
      <c r="O120" s="15"/>
      <c r="P120" s="36"/>
      <c r="Q120" s="102"/>
      <c r="R120" s="102"/>
      <c r="S120" s="102"/>
      <c r="T120" s="102"/>
      <c r="U120" s="102"/>
      <c r="V120" s="15"/>
      <c r="W120" s="121"/>
      <c r="X120" s="100"/>
    </row>
    <row r="121" spans="1:257" ht="24.9" customHeight="1">
      <c r="A121" s="80"/>
      <c r="B121" s="99"/>
      <c r="C121" s="101" t="s">
        <v>72</v>
      </c>
      <c r="D121" s="36"/>
      <c r="E121" s="102"/>
      <c r="F121" s="102"/>
      <c r="G121" s="102"/>
      <c r="H121" s="102"/>
      <c r="I121" s="102"/>
      <c r="J121" s="15"/>
      <c r="K121" s="15"/>
      <c r="L121" s="100"/>
      <c r="M121" s="15"/>
      <c r="N121" s="99"/>
      <c r="O121" s="101" t="s">
        <v>72</v>
      </c>
      <c r="P121" s="36"/>
      <c r="Q121" s="102"/>
      <c r="R121" s="102"/>
      <c r="S121" s="102"/>
      <c r="T121" s="102"/>
      <c r="U121" s="102"/>
      <c r="V121" s="15"/>
      <c r="W121" s="15"/>
      <c r="X121" s="100"/>
    </row>
    <row r="122" spans="1:257" ht="24.9" customHeight="1">
      <c r="A122" s="80"/>
      <c r="B122" s="103"/>
      <c r="C122" s="122">
        <f>$AD$16</f>
        <v>3</v>
      </c>
      <c r="D122" s="15"/>
      <c r="E122" s="15"/>
      <c r="F122" s="15"/>
      <c r="G122" s="15"/>
      <c r="H122" s="15"/>
      <c r="I122" s="15"/>
      <c r="J122" s="15"/>
      <c r="K122" s="15"/>
      <c r="L122" s="100"/>
      <c r="M122" s="15"/>
      <c r="N122" s="103"/>
      <c r="O122" s="122">
        <f>$AD$17</f>
        <v>3</v>
      </c>
      <c r="P122" s="15"/>
      <c r="Q122" s="15"/>
      <c r="R122" s="15"/>
      <c r="S122" s="15"/>
      <c r="T122" s="15"/>
      <c r="U122" s="15"/>
      <c r="V122" s="15"/>
      <c r="W122" s="15"/>
      <c r="X122" s="100"/>
    </row>
    <row r="123" spans="1:257" ht="24.9" customHeight="1">
      <c r="A123" s="80">
        <v>1</v>
      </c>
      <c r="B123" s="103"/>
      <c r="C123" s="122"/>
      <c r="D123" s="15"/>
      <c r="E123" s="119" t="str">
        <f>$AG$16</f>
        <v xml:space="preserve"> MARCELO CARLOS-ITU </v>
      </c>
      <c r="F123" s="119"/>
      <c r="G123" s="119"/>
      <c r="H123" s="119"/>
      <c r="I123" s="119"/>
      <c r="J123" s="15"/>
      <c r="K123" s="15"/>
      <c r="L123" s="100"/>
      <c r="M123" s="15"/>
      <c r="N123" s="103"/>
      <c r="O123" s="122"/>
      <c r="P123" s="15"/>
      <c r="Q123" s="119" t="str">
        <f>$AG$17</f>
        <v xml:space="preserve"> BUZIN-ECSB </v>
      </c>
      <c r="R123" s="119"/>
      <c r="S123" s="119"/>
      <c r="T123" s="119"/>
      <c r="U123" s="119"/>
      <c r="V123" s="15"/>
      <c r="W123" s="15"/>
      <c r="X123" s="100"/>
    </row>
    <row r="124" spans="1:257" ht="24.9" customHeight="1">
      <c r="A124" s="80">
        <v>1</v>
      </c>
      <c r="B124" s="103"/>
      <c r="C124" s="15"/>
      <c r="D124" s="15"/>
      <c r="E124" s="119"/>
      <c r="F124" s="119"/>
      <c r="G124" s="119"/>
      <c r="H124" s="119"/>
      <c r="I124" s="119"/>
      <c r="J124" s="15"/>
      <c r="K124" s="121"/>
      <c r="L124" s="100"/>
      <c r="M124" s="15"/>
      <c r="N124" s="103"/>
      <c r="O124" s="15"/>
      <c r="P124" s="15"/>
      <c r="Q124" s="119"/>
      <c r="R124" s="119"/>
      <c r="S124" s="119"/>
      <c r="T124" s="119"/>
      <c r="U124" s="119"/>
      <c r="V124" s="15"/>
      <c r="W124" s="121"/>
      <c r="X124" s="100"/>
    </row>
    <row r="125" spans="1:257" ht="24.9" customHeight="1">
      <c r="A125" s="80"/>
      <c r="B125" s="103"/>
      <c r="C125" s="101" t="s">
        <v>68</v>
      </c>
      <c r="D125" s="15"/>
      <c r="E125" s="102"/>
      <c r="F125" s="102"/>
      <c r="G125" s="102"/>
      <c r="H125" s="102"/>
      <c r="I125" s="102"/>
      <c r="J125" s="15"/>
      <c r="K125" s="121"/>
      <c r="L125" s="100"/>
      <c r="M125" s="15"/>
      <c r="N125" s="103"/>
      <c r="O125" s="101" t="s">
        <v>68</v>
      </c>
      <c r="P125" s="15"/>
      <c r="Q125" s="102"/>
      <c r="R125" s="102"/>
      <c r="S125" s="102"/>
      <c r="T125" s="102"/>
      <c r="U125" s="102"/>
      <c r="V125" s="15"/>
      <c r="W125" s="121"/>
      <c r="X125" s="100"/>
    </row>
    <row r="126" spans="1:257" ht="24.9" customHeight="1">
      <c r="A126" s="80"/>
      <c r="B126" s="103"/>
      <c r="C126" s="122">
        <f>$AE$16</f>
        <v>6</v>
      </c>
      <c r="D126" s="15"/>
      <c r="E126" s="102"/>
      <c r="F126" s="102"/>
      <c r="G126" s="102"/>
      <c r="H126" s="102"/>
      <c r="I126" s="102"/>
      <c r="J126" s="15"/>
      <c r="K126" s="121"/>
      <c r="L126" s="100"/>
      <c r="M126" s="15"/>
      <c r="N126" s="103"/>
      <c r="O126" s="122">
        <f>$AE$17</f>
        <v>5</v>
      </c>
      <c r="P126" s="15"/>
      <c r="Q126" s="102"/>
      <c r="R126" s="102"/>
      <c r="S126" s="102"/>
      <c r="T126" s="102"/>
      <c r="U126" s="102"/>
      <c r="V126" s="15"/>
      <c r="W126" s="121"/>
      <c r="X126" s="100"/>
    </row>
    <row r="127" spans="1:257" ht="24.9" customHeight="1">
      <c r="A127" s="80"/>
      <c r="B127" s="103"/>
      <c r="C127" s="122"/>
      <c r="D127" s="15"/>
      <c r="E127" s="102"/>
      <c r="F127" s="102"/>
      <c r="G127" s="102"/>
      <c r="H127" s="102"/>
      <c r="I127" s="102"/>
      <c r="J127" s="15"/>
      <c r="K127" s="15"/>
      <c r="L127" s="100"/>
      <c r="M127" s="15"/>
      <c r="N127" s="103"/>
      <c r="O127" s="122"/>
      <c r="P127" s="15"/>
      <c r="Q127" s="102"/>
      <c r="R127" s="102"/>
      <c r="S127" s="102"/>
      <c r="T127" s="102"/>
      <c r="U127" s="102"/>
      <c r="V127" s="15"/>
      <c r="W127" s="15"/>
      <c r="X127" s="100"/>
    </row>
    <row r="128" spans="1:257" ht="24.9" customHeight="1">
      <c r="A128" s="80"/>
      <c r="B128" s="104"/>
      <c r="C128" s="105"/>
      <c r="D128" s="105"/>
      <c r="E128" s="105"/>
      <c r="F128" s="105"/>
      <c r="G128" s="105"/>
      <c r="H128" s="105"/>
      <c r="I128" s="105"/>
      <c r="J128" s="105"/>
      <c r="K128" s="105"/>
      <c r="L128" s="106"/>
      <c r="M128" s="15"/>
      <c r="N128" s="104"/>
      <c r="O128" s="105"/>
      <c r="P128" s="105"/>
      <c r="Q128" s="105"/>
      <c r="R128" s="105"/>
      <c r="S128" s="105"/>
      <c r="T128" s="105"/>
      <c r="U128" s="105"/>
      <c r="V128" s="105"/>
      <c r="W128" s="105"/>
      <c r="X128" s="106"/>
    </row>
    <row r="129" spans="1:257" ht="24.9" customHeight="1">
      <c r="A129" s="80"/>
    </row>
    <row r="130" spans="1:257" ht="24.9" customHeight="1">
      <c r="A130" s="80"/>
      <c r="B130" s="82"/>
      <c r="C130" s="83" t="s">
        <v>64</v>
      </c>
      <c r="D130" s="84"/>
      <c r="E130" s="84"/>
      <c r="F130" s="84"/>
      <c r="G130" s="84"/>
      <c r="H130" s="84"/>
      <c r="I130" s="84"/>
      <c r="J130" s="84"/>
      <c r="K130" s="85" t="s">
        <v>65</v>
      </c>
      <c r="L130" s="86"/>
      <c r="M130" s="15"/>
      <c r="N130" s="82"/>
      <c r="O130" s="83" t="s">
        <v>64</v>
      </c>
      <c r="P130" s="84"/>
      <c r="Q130" s="84"/>
      <c r="R130" s="84"/>
      <c r="S130" s="84"/>
      <c r="T130" s="84"/>
      <c r="U130" s="84"/>
      <c r="V130" s="84"/>
      <c r="W130" s="85" t="s">
        <v>65</v>
      </c>
      <c r="X130" s="86"/>
    </row>
    <row r="131" spans="1:257" ht="24.9" customHeight="1">
      <c r="A131" s="90"/>
      <c r="B131" s="91"/>
      <c r="C131" s="92" t="str">
        <f>$AA$18</f>
        <v>F.P.F.M. - Taça São Paulo - 2026</v>
      </c>
      <c r="D131" s="93"/>
      <c r="E131" s="93"/>
      <c r="F131" s="93"/>
      <c r="G131" s="93"/>
      <c r="H131" s="93"/>
      <c r="I131" s="93"/>
      <c r="J131" s="93"/>
      <c r="K131" s="94" t="str">
        <f>$AB$18</f>
        <v>ADULTO - Interior - Ituano</v>
      </c>
      <c r="L131" s="95"/>
      <c r="M131" s="96"/>
      <c r="N131" s="97"/>
      <c r="O131" s="92" t="str">
        <f>$AA$19</f>
        <v>F.P.F.M. - Taça São Paulo - 2026</v>
      </c>
      <c r="P131" s="93"/>
      <c r="Q131" s="93"/>
      <c r="R131" s="93"/>
      <c r="S131" s="93"/>
      <c r="T131" s="93"/>
      <c r="U131" s="93"/>
      <c r="V131" s="93"/>
      <c r="W131" s="94" t="str">
        <f>$AB$19</f>
        <v>ADULTO - Interior - Ituano</v>
      </c>
      <c r="X131" s="95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8"/>
      <c r="BC131" s="98"/>
      <c r="BD131" s="98"/>
      <c r="BE131" s="98"/>
      <c r="BF131" s="98"/>
      <c r="BG131" s="98"/>
      <c r="BH131" s="98"/>
      <c r="BI131" s="98"/>
      <c r="BJ131" s="98"/>
      <c r="BK131" s="98"/>
      <c r="BL131" s="98"/>
      <c r="BM131" s="98"/>
      <c r="BN131" s="98"/>
      <c r="BO131" s="98"/>
      <c r="BP131" s="98"/>
      <c r="BQ131" s="98"/>
      <c r="BR131" s="98"/>
      <c r="BS131" s="98"/>
      <c r="BT131" s="98"/>
      <c r="BU131" s="98"/>
      <c r="BV131" s="98"/>
      <c r="BW131" s="98"/>
      <c r="BX131" s="98"/>
      <c r="BY131" s="98"/>
      <c r="BZ131" s="98"/>
      <c r="CA131" s="98"/>
      <c r="CB131" s="98"/>
      <c r="CC131" s="98"/>
      <c r="CD131" s="98"/>
      <c r="CE131" s="98"/>
      <c r="CF131" s="98"/>
      <c r="CG131" s="98"/>
      <c r="CH131" s="98"/>
      <c r="CI131" s="98"/>
      <c r="CJ131" s="98"/>
      <c r="CK131" s="98"/>
      <c r="CL131" s="98"/>
      <c r="CM131" s="98"/>
      <c r="CN131" s="98"/>
      <c r="CO131" s="98"/>
      <c r="CP131" s="98"/>
      <c r="CQ131" s="98"/>
      <c r="CR131" s="98"/>
      <c r="CS131" s="98"/>
      <c r="CT131" s="98"/>
      <c r="CU131" s="98"/>
      <c r="CV131" s="98"/>
      <c r="CW131" s="98"/>
      <c r="CX131" s="98"/>
      <c r="CY131" s="98"/>
      <c r="CZ131" s="98"/>
      <c r="DA131" s="98"/>
      <c r="DB131" s="98"/>
      <c r="DC131" s="98"/>
      <c r="DD131" s="98"/>
      <c r="DE131" s="98"/>
      <c r="DF131" s="98"/>
      <c r="DG131" s="98"/>
      <c r="DH131" s="98"/>
      <c r="DI131" s="98"/>
      <c r="DJ131" s="98"/>
      <c r="DK131" s="98"/>
      <c r="DL131" s="98"/>
      <c r="DM131" s="98"/>
      <c r="DN131" s="98"/>
      <c r="DO131" s="98"/>
      <c r="DP131" s="98"/>
      <c r="DQ131" s="98"/>
      <c r="DR131" s="98"/>
      <c r="DS131" s="98"/>
      <c r="DT131" s="98"/>
      <c r="DU131" s="98"/>
      <c r="DV131" s="98"/>
      <c r="DW131" s="98"/>
      <c r="DX131" s="98"/>
      <c r="DY131" s="98"/>
      <c r="DZ131" s="98"/>
      <c r="EA131" s="98"/>
      <c r="EB131" s="98"/>
      <c r="EC131" s="98"/>
      <c r="ED131" s="98"/>
      <c r="EE131" s="98"/>
      <c r="EF131" s="98"/>
      <c r="EG131" s="98"/>
      <c r="EH131" s="98"/>
      <c r="EI131" s="98"/>
      <c r="EJ131" s="98"/>
      <c r="EK131" s="98"/>
      <c r="EL131" s="98"/>
      <c r="EM131" s="98"/>
      <c r="EN131" s="98"/>
      <c r="EO131" s="98"/>
      <c r="EP131" s="98"/>
      <c r="EQ131" s="98"/>
      <c r="ER131" s="98"/>
      <c r="ES131" s="98"/>
      <c r="ET131" s="98"/>
      <c r="EU131" s="98"/>
      <c r="EV131" s="98"/>
      <c r="EW131" s="98"/>
      <c r="EX131" s="98"/>
      <c r="EY131" s="98"/>
      <c r="EZ131" s="98"/>
      <c r="FA131" s="98"/>
      <c r="FB131" s="98"/>
      <c r="FC131" s="98"/>
      <c r="FD131" s="98"/>
      <c r="FE131" s="98"/>
      <c r="FF131" s="98"/>
      <c r="FG131" s="98"/>
      <c r="FH131" s="98"/>
      <c r="FI131" s="98"/>
      <c r="FJ131" s="98"/>
      <c r="FK131" s="98"/>
      <c r="FL131" s="98"/>
      <c r="FM131" s="98"/>
      <c r="FN131" s="98"/>
      <c r="FO131" s="98"/>
      <c r="FP131" s="98"/>
      <c r="FQ131" s="98"/>
      <c r="FR131" s="98"/>
      <c r="FS131" s="98"/>
      <c r="FT131" s="98"/>
      <c r="FU131" s="98"/>
      <c r="FV131" s="98"/>
      <c r="FW131" s="98"/>
      <c r="FX131" s="98"/>
      <c r="FY131" s="98"/>
      <c r="FZ131" s="98"/>
      <c r="GA131" s="98"/>
      <c r="GB131" s="98"/>
      <c r="GC131" s="98"/>
      <c r="GD131" s="98"/>
      <c r="GE131" s="98"/>
      <c r="GF131" s="98"/>
      <c r="GG131" s="98"/>
      <c r="GH131" s="98"/>
      <c r="GI131" s="98"/>
      <c r="GJ131" s="98"/>
      <c r="GK131" s="98"/>
      <c r="GL131" s="98"/>
      <c r="GM131" s="98"/>
      <c r="GN131" s="98"/>
      <c r="GO131" s="98"/>
      <c r="GP131" s="98"/>
      <c r="GQ131" s="98"/>
      <c r="GR131" s="98"/>
      <c r="GS131" s="98"/>
      <c r="GT131" s="98"/>
      <c r="GU131" s="98"/>
      <c r="GV131" s="98"/>
      <c r="GW131" s="98"/>
      <c r="GX131" s="98"/>
      <c r="GY131" s="98"/>
      <c r="GZ131" s="98"/>
      <c r="HA131" s="98"/>
      <c r="HB131" s="98"/>
      <c r="HC131" s="98"/>
      <c r="HD131" s="98"/>
      <c r="HE131" s="98"/>
      <c r="HF131" s="98"/>
      <c r="HG131" s="98"/>
      <c r="HH131" s="98"/>
      <c r="HI131" s="98"/>
      <c r="HJ131" s="98"/>
      <c r="HK131" s="98"/>
      <c r="HL131" s="98"/>
      <c r="HM131" s="98"/>
      <c r="HN131" s="98"/>
      <c r="HO131" s="98"/>
      <c r="HP131" s="98"/>
      <c r="HQ131" s="98"/>
      <c r="HR131" s="98"/>
      <c r="HS131" s="98"/>
      <c r="HT131" s="98"/>
      <c r="HU131" s="98"/>
      <c r="HV131" s="98"/>
      <c r="HW131" s="98"/>
      <c r="HX131" s="98"/>
      <c r="HY131" s="98"/>
      <c r="HZ131" s="98"/>
      <c r="IA131" s="98"/>
      <c r="IB131" s="98"/>
      <c r="IC131" s="98"/>
      <c r="ID131" s="98"/>
      <c r="IE131" s="98"/>
      <c r="IF131" s="98"/>
      <c r="IG131" s="98"/>
      <c r="IH131" s="98"/>
      <c r="II131" s="98"/>
      <c r="IJ131" s="98"/>
      <c r="IK131" s="98"/>
      <c r="IL131" s="98"/>
      <c r="IM131" s="98"/>
      <c r="IN131" s="98"/>
      <c r="IO131" s="98"/>
      <c r="IP131" s="98"/>
      <c r="IQ131" s="98"/>
      <c r="IR131" s="98"/>
      <c r="IS131" s="98"/>
      <c r="IT131" s="98"/>
      <c r="IU131" s="98"/>
      <c r="IV131" s="98"/>
      <c r="IW131" s="98"/>
    </row>
    <row r="132" spans="1:257" ht="24.9" customHeight="1">
      <c r="A132" s="80"/>
      <c r="B132" s="99"/>
      <c r="C132" s="16"/>
      <c r="D132" s="16"/>
      <c r="E132" s="38"/>
      <c r="F132" s="38"/>
      <c r="G132" s="38"/>
      <c r="H132" s="38"/>
      <c r="I132" s="38"/>
      <c r="J132" s="15"/>
      <c r="K132" s="15"/>
      <c r="L132" s="100"/>
      <c r="M132" s="15"/>
      <c r="N132" s="99"/>
      <c r="O132" s="16"/>
      <c r="P132" s="16"/>
      <c r="Q132" s="38"/>
      <c r="R132" s="38"/>
      <c r="S132" s="38"/>
      <c r="T132" s="38"/>
      <c r="U132" s="38"/>
      <c r="V132" s="15"/>
      <c r="W132" s="15"/>
      <c r="X132" s="100"/>
    </row>
    <row r="133" spans="1:257" ht="24.9" customHeight="1">
      <c r="A133" s="80">
        <v>1</v>
      </c>
      <c r="B133" s="99"/>
      <c r="C133" s="101" t="s">
        <v>71</v>
      </c>
      <c r="D133" s="16"/>
      <c r="E133" s="119" t="str">
        <f>$AF$18</f>
        <v xml:space="preserve"> JULIO ERCOLIN-ECSB </v>
      </c>
      <c r="F133" s="119"/>
      <c r="G133" s="119"/>
      <c r="H133" s="119"/>
      <c r="I133" s="119"/>
      <c r="J133" s="15"/>
      <c r="K133" s="15"/>
      <c r="L133" s="100"/>
      <c r="M133" s="15"/>
      <c r="N133" s="99"/>
      <c r="O133" s="101" t="s">
        <v>71</v>
      </c>
      <c r="P133" s="16"/>
      <c r="Q133" s="119" t="str">
        <f>$AF$19</f>
        <v xml:space="preserve"> LEO DEMELITE-ECSB </v>
      </c>
      <c r="R133" s="119"/>
      <c r="S133" s="119"/>
      <c r="T133" s="119"/>
      <c r="U133" s="119"/>
      <c r="V133" s="15"/>
      <c r="W133" s="15"/>
      <c r="X133" s="100"/>
    </row>
    <row r="134" spans="1:257" ht="24.9" customHeight="1">
      <c r="A134" s="80">
        <v>1</v>
      </c>
      <c r="B134" s="99"/>
      <c r="C134" s="122">
        <f>$AC$18</f>
        <v>1</v>
      </c>
      <c r="D134" s="36"/>
      <c r="E134" s="119"/>
      <c r="F134" s="119"/>
      <c r="G134" s="119"/>
      <c r="H134" s="119"/>
      <c r="I134" s="119"/>
      <c r="J134" s="15"/>
      <c r="K134" s="121"/>
      <c r="L134" s="100"/>
      <c r="M134" s="15"/>
      <c r="N134" s="99"/>
      <c r="O134" s="122">
        <f>$AC$19</f>
        <v>1</v>
      </c>
      <c r="P134" s="36"/>
      <c r="Q134" s="119"/>
      <c r="R134" s="119"/>
      <c r="S134" s="119"/>
      <c r="T134" s="119"/>
      <c r="U134" s="119"/>
      <c r="V134" s="15"/>
      <c r="W134" s="121"/>
      <c r="X134" s="100"/>
    </row>
    <row r="135" spans="1:257" ht="24.9" customHeight="1">
      <c r="A135" s="80"/>
      <c r="B135" s="99"/>
      <c r="C135" s="122"/>
      <c r="D135" s="36"/>
      <c r="E135" s="102"/>
      <c r="F135" s="102"/>
      <c r="G135" s="102"/>
      <c r="H135" s="102"/>
      <c r="I135" s="102"/>
      <c r="J135" s="15"/>
      <c r="K135" s="121"/>
      <c r="L135" s="100"/>
      <c r="M135" s="15"/>
      <c r="N135" s="99"/>
      <c r="O135" s="122"/>
      <c r="P135" s="36"/>
      <c r="Q135" s="102"/>
      <c r="R135" s="102"/>
      <c r="S135" s="102"/>
      <c r="T135" s="102"/>
      <c r="U135" s="102"/>
      <c r="V135" s="15"/>
      <c r="W135" s="121"/>
      <c r="X135" s="100"/>
    </row>
    <row r="136" spans="1:257" ht="24.9" customHeight="1">
      <c r="A136" s="80"/>
      <c r="B136" s="99"/>
      <c r="C136" s="15"/>
      <c r="D136" s="36"/>
      <c r="E136" s="102"/>
      <c r="F136" s="102"/>
      <c r="G136" s="102"/>
      <c r="H136" s="102"/>
      <c r="I136" s="102"/>
      <c r="J136" s="15"/>
      <c r="K136" s="121"/>
      <c r="L136" s="100"/>
      <c r="M136" s="15"/>
      <c r="N136" s="99"/>
      <c r="O136" s="15"/>
      <c r="P136" s="36"/>
      <c r="Q136" s="102"/>
      <c r="R136" s="102"/>
      <c r="S136" s="102"/>
      <c r="T136" s="102"/>
      <c r="U136" s="102"/>
      <c r="V136" s="15"/>
      <c r="W136" s="121"/>
      <c r="X136" s="100"/>
    </row>
    <row r="137" spans="1:257" ht="24.9" customHeight="1">
      <c r="A137" s="80"/>
      <c r="B137" s="99"/>
      <c r="C137" s="101" t="s">
        <v>72</v>
      </c>
      <c r="D137" s="36"/>
      <c r="E137" s="102"/>
      <c r="F137" s="102"/>
      <c r="G137" s="102"/>
      <c r="H137" s="102"/>
      <c r="I137" s="102"/>
      <c r="J137" s="15"/>
      <c r="K137" s="15"/>
      <c r="L137" s="100"/>
      <c r="M137" s="15"/>
      <c r="N137" s="99"/>
      <c r="O137" s="101" t="s">
        <v>72</v>
      </c>
      <c r="P137" s="36"/>
      <c r="Q137" s="102"/>
      <c r="R137" s="102"/>
      <c r="S137" s="102"/>
      <c r="T137" s="102"/>
      <c r="U137" s="102"/>
      <c r="V137" s="15"/>
      <c r="W137" s="15"/>
      <c r="X137" s="100"/>
    </row>
    <row r="138" spans="1:257" ht="24.9" customHeight="1">
      <c r="A138" s="80"/>
      <c r="B138" s="103"/>
      <c r="C138" s="122">
        <f>$AD$18</f>
        <v>3</v>
      </c>
      <c r="D138" s="15"/>
      <c r="E138" s="15"/>
      <c r="F138" s="15"/>
      <c r="G138" s="15"/>
      <c r="H138" s="15"/>
      <c r="I138" s="15"/>
      <c r="J138" s="15"/>
      <c r="K138" s="15"/>
      <c r="L138" s="100"/>
      <c r="M138" s="15"/>
      <c r="N138" s="103"/>
      <c r="O138" s="122">
        <f>$AD$19</f>
        <v>3</v>
      </c>
      <c r="P138" s="15"/>
      <c r="Q138" s="15"/>
      <c r="R138" s="15"/>
      <c r="S138" s="15"/>
      <c r="T138" s="15"/>
      <c r="U138" s="15"/>
      <c r="V138" s="15"/>
      <c r="W138" s="15"/>
      <c r="X138" s="100"/>
    </row>
    <row r="139" spans="1:257" ht="24.9" customHeight="1">
      <c r="A139" s="80">
        <v>1</v>
      </c>
      <c r="B139" s="103"/>
      <c r="C139" s="122"/>
      <c r="D139" s="15"/>
      <c r="E139" s="119" t="str">
        <f>$AG$18</f>
        <v xml:space="preserve"> GIOVANNI SAJO-ECSB </v>
      </c>
      <c r="F139" s="119"/>
      <c r="G139" s="119"/>
      <c r="H139" s="119"/>
      <c r="I139" s="119"/>
      <c r="J139" s="15"/>
      <c r="K139" s="15"/>
      <c r="L139" s="100"/>
      <c r="M139" s="15"/>
      <c r="N139" s="103"/>
      <c r="O139" s="122"/>
      <c r="P139" s="15"/>
      <c r="Q139" s="119" t="str">
        <f>$AG$19</f>
        <v xml:space="preserve"> ADILSON HOLANDA-CFC </v>
      </c>
      <c r="R139" s="119"/>
      <c r="S139" s="119"/>
      <c r="T139" s="119"/>
      <c r="U139" s="119"/>
      <c r="V139" s="15"/>
      <c r="W139" s="15"/>
      <c r="X139" s="100"/>
    </row>
    <row r="140" spans="1:257" ht="24.9" customHeight="1">
      <c r="A140" s="80">
        <v>1</v>
      </c>
      <c r="B140" s="103"/>
      <c r="C140" s="15"/>
      <c r="D140" s="15"/>
      <c r="E140" s="119"/>
      <c r="F140" s="119"/>
      <c r="G140" s="119"/>
      <c r="H140" s="119"/>
      <c r="I140" s="119"/>
      <c r="J140" s="15"/>
      <c r="K140" s="121"/>
      <c r="L140" s="100"/>
      <c r="M140" s="15"/>
      <c r="N140" s="103"/>
      <c r="O140" s="15"/>
      <c r="P140" s="15"/>
      <c r="Q140" s="119"/>
      <c r="R140" s="119"/>
      <c r="S140" s="119"/>
      <c r="T140" s="119"/>
      <c r="U140" s="119"/>
      <c r="V140" s="15"/>
      <c r="W140" s="121"/>
      <c r="X140" s="100"/>
    </row>
    <row r="141" spans="1:257" ht="24.9" customHeight="1">
      <c r="A141" s="80"/>
      <c r="B141" s="103"/>
      <c r="C141" s="101" t="s">
        <v>68</v>
      </c>
      <c r="D141" s="15"/>
      <c r="E141" s="102"/>
      <c r="F141" s="102"/>
      <c r="G141" s="102"/>
      <c r="H141" s="102"/>
      <c r="I141" s="102"/>
      <c r="J141" s="15"/>
      <c r="K141" s="121"/>
      <c r="L141" s="100"/>
      <c r="M141" s="15"/>
      <c r="N141" s="103"/>
      <c r="O141" s="101" t="s">
        <v>68</v>
      </c>
      <c r="P141" s="15"/>
      <c r="Q141" s="102"/>
      <c r="R141" s="102"/>
      <c r="S141" s="102"/>
      <c r="T141" s="102"/>
      <c r="U141" s="102"/>
      <c r="V141" s="15"/>
      <c r="W141" s="121"/>
      <c r="X141" s="100"/>
    </row>
    <row r="142" spans="1:257" ht="24.9" customHeight="1">
      <c r="A142" s="80"/>
      <c r="B142" s="103"/>
      <c r="C142" s="122">
        <f>$AE$18</f>
        <v>1</v>
      </c>
      <c r="D142" s="15"/>
      <c r="E142" s="102"/>
      <c r="F142" s="102"/>
      <c r="G142" s="102"/>
      <c r="H142" s="102"/>
      <c r="I142" s="102"/>
      <c r="J142" s="15"/>
      <c r="K142" s="121"/>
      <c r="L142" s="100"/>
      <c r="M142" s="15"/>
      <c r="N142" s="103"/>
      <c r="O142" s="122">
        <f>$AE$19</f>
        <v>3</v>
      </c>
      <c r="P142" s="15"/>
      <c r="Q142" s="102"/>
      <c r="R142" s="102"/>
      <c r="S142" s="102"/>
      <c r="T142" s="102"/>
      <c r="U142" s="102"/>
      <c r="V142" s="15"/>
      <c r="W142" s="121"/>
      <c r="X142" s="100"/>
    </row>
    <row r="143" spans="1:257" ht="24.9" customHeight="1">
      <c r="A143" s="80"/>
      <c r="B143" s="103"/>
      <c r="C143" s="122"/>
      <c r="D143" s="15"/>
      <c r="E143" s="102"/>
      <c r="F143" s="102"/>
      <c r="G143" s="102"/>
      <c r="H143" s="102"/>
      <c r="I143" s="102"/>
      <c r="J143" s="15"/>
      <c r="K143" s="15"/>
      <c r="L143" s="100"/>
      <c r="M143" s="15"/>
      <c r="N143" s="103"/>
      <c r="O143" s="122"/>
      <c r="P143" s="15"/>
      <c r="Q143" s="102"/>
      <c r="R143" s="102"/>
      <c r="S143" s="102"/>
      <c r="T143" s="102"/>
      <c r="U143" s="102"/>
      <c r="V143" s="15"/>
      <c r="W143" s="15"/>
      <c r="X143" s="100"/>
    </row>
    <row r="144" spans="1:257" ht="24.9" customHeight="1">
      <c r="A144" s="80"/>
      <c r="B144" s="104"/>
      <c r="C144" s="105"/>
      <c r="D144" s="105"/>
      <c r="E144" s="105"/>
      <c r="F144" s="105"/>
      <c r="G144" s="105"/>
      <c r="H144" s="105"/>
      <c r="I144" s="105"/>
      <c r="J144" s="105"/>
      <c r="K144" s="105"/>
      <c r="L144" s="106"/>
      <c r="M144" s="15"/>
      <c r="N144" s="104"/>
      <c r="O144" s="105"/>
      <c r="P144" s="105"/>
      <c r="Q144" s="105"/>
      <c r="R144" s="105"/>
      <c r="S144" s="105"/>
      <c r="T144" s="105"/>
      <c r="U144" s="105"/>
      <c r="V144" s="105"/>
      <c r="W144" s="105"/>
      <c r="X144" s="106"/>
    </row>
    <row r="145" spans="1:257" ht="24.9" customHeight="1">
      <c r="A145" s="80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57" ht="24.9" customHeight="1">
      <c r="A146" s="80"/>
      <c r="B146" s="82"/>
      <c r="C146" s="83" t="s">
        <v>64</v>
      </c>
      <c r="D146" s="84"/>
      <c r="E146" s="84"/>
      <c r="F146" s="84"/>
      <c r="G146" s="84"/>
      <c r="H146" s="84"/>
      <c r="I146" s="84"/>
      <c r="J146" s="84"/>
      <c r="K146" s="85" t="s">
        <v>65</v>
      </c>
      <c r="L146" s="86"/>
      <c r="M146" s="15"/>
      <c r="N146" s="82"/>
      <c r="O146" s="83" t="s">
        <v>64</v>
      </c>
      <c r="P146" s="84"/>
      <c r="Q146" s="84"/>
      <c r="R146" s="84"/>
      <c r="S146" s="84"/>
      <c r="T146" s="84"/>
      <c r="U146" s="84"/>
      <c r="V146" s="84"/>
      <c r="W146" s="85" t="s">
        <v>65</v>
      </c>
      <c r="X146" s="86"/>
    </row>
    <row r="147" spans="1:257" ht="24.9" customHeight="1">
      <c r="A147" s="90"/>
      <c r="B147" s="91"/>
      <c r="C147" s="92" t="str">
        <f>$AA$20</f>
        <v>F.P.F.M. - Taça São Paulo - 2026</v>
      </c>
      <c r="D147" s="93"/>
      <c r="E147" s="93"/>
      <c r="F147" s="93"/>
      <c r="G147" s="93"/>
      <c r="H147" s="93"/>
      <c r="I147" s="93"/>
      <c r="J147" s="93"/>
      <c r="K147" s="94" t="str">
        <f>$AB$20</f>
        <v>ADULTO - Interior - Ituano</v>
      </c>
      <c r="L147" s="95"/>
      <c r="M147" s="96"/>
      <c r="N147" s="97"/>
      <c r="O147" s="92" t="str">
        <f>$AA$21</f>
        <v>F.P.F.M. - Taça São Paulo - 2026</v>
      </c>
      <c r="P147" s="93"/>
      <c r="Q147" s="93"/>
      <c r="R147" s="93"/>
      <c r="S147" s="93"/>
      <c r="T147" s="93"/>
      <c r="U147" s="93"/>
      <c r="V147" s="93"/>
      <c r="W147" s="94" t="str">
        <f>$AB$21</f>
        <v>ADULTO - Interior - Ituano</v>
      </c>
      <c r="X147" s="95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  <c r="AX147" s="98"/>
      <c r="AY147" s="98"/>
      <c r="AZ147" s="98"/>
      <c r="BA147" s="98"/>
      <c r="BB147" s="98"/>
      <c r="BC147" s="98"/>
      <c r="BD147" s="98"/>
      <c r="BE147" s="98"/>
      <c r="BF147" s="98"/>
      <c r="BG147" s="98"/>
      <c r="BH147" s="98"/>
      <c r="BI147" s="98"/>
      <c r="BJ147" s="98"/>
      <c r="BK147" s="98"/>
      <c r="BL147" s="98"/>
      <c r="BM147" s="98"/>
      <c r="BN147" s="98"/>
      <c r="BO147" s="98"/>
      <c r="BP147" s="98"/>
      <c r="BQ147" s="98"/>
      <c r="BR147" s="98"/>
      <c r="BS147" s="98"/>
      <c r="BT147" s="98"/>
      <c r="BU147" s="98"/>
      <c r="BV147" s="98"/>
      <c r="BW147" s="98"/>
      <c r="BX147" s="98"/>
      <c r="BY147" s="98"/>
      <c r="BZ147" s="98"/>
      <c r="CA147" s="98"/>
      <c r="CB147" s="98"/>
      <c r="CC147" s="98"/>
      <c r="CD147" s="98"/>
      <c r="CE147" s="98"/>
      <c r="CF147" s="98"/>
      <c r="CG147" s="98"/>
      <c r="CH147" s="98"/>
      <c r="CI147" s="98"/>
      <c r="CJ147" s="98"/>
      <c r="CK147" s="98"/>
      <c r="CL147" s="98"/>
      <c r="CM147" s="98"/>
      <c r="CN147" s="98"/>
      <c r="CO147" s="98"/>
      <c r="CP147" s="98"/>
      <c r="CQ147" s="98"/>
      <c r="CR147" s="98"/>
      <c r="CS147" s="98"/>
      <c r="CT147" s="98"/>
      <c r="CU147" s="98"/>
      <c r="CV147" s="98"/>
      <c r="CW147" s="98"/>
      <c r="CX147" s="98"/>
      <c r="CY147" s="98"/>
      <c r="CZ147" s="98"/>
      <c r="DA147" s="98"/>
      <c r="DB147" s="98"/>
      <c r="DC147" s="98"/>
      <c r="DD147" s="98"/>
      <c r="DE147" s="98"/>
      <c r="DF147" s="98"/>
      <c r="DG147" s="98"/>
      <c r="DH147" s="98"/>
      <c r="DI147" s="98"/>
      <c r="DJ147" s="98"/>
      <c r="DK147" s="98"/>
      <c r="DL147" s="98"/>
      <c r="DM147" s="98"/>
      <c r="DN147" s="98"/>
      <c r="DO147" s="98"/>
      <c r="DP147" s="98"/>
      <c r="DQ147" s="98"/>
      <c r="DR147" s="98"/>
      <c r="DS147" s="98"/>
      <c r="DT147" s="98"/>
      <c r="DU147" s="98"/>
      <c r="DV147" s="98"/>
      <c r="DW147" s="98"/>
      <c r="DX147" s="98"/>
      <c r="DY147" s="98"/>
      <c r="DZ147" s="98"/>
      <c r="EA147" s="98"/>
      <c r="EB147" s="98"/>
      <c r="EC147" s="98"/>
      <c r="ED147" s="98"/>
      <c r="EE147" s="98"/>
      <c r="EF147" s="98"/>
      <c r="EG147" s="98"/>
      <c r="EH147" s="98"/>
      <c r="EI147" s="98"/>
      <c r="EJ147" s="98"/>
      <c r="EK147" s="98"/>
      <c r="EL147" s="98"/>
      <c r="EM147" s="98"/>
      <c r="EN147" s="98"/>
      <c r="EO147" s="98"/>
      <c r="EP147" s="98"/>
      <c r="EQ147" s="98"/>
      <c r="ER147" s="98"/>
      <c r="ES147" s="98"/>
      <c r="ET147" s="98"/>
      <c r="EU147" s="98"/>
      <c r="EV147" s="98"/>
      <c r="EW147" s="98"/>
      <c r="EX147" s="98"/>
      <c r="EY147" s="98"/>
      <c r="EZ147" s="98"/>
      <c r="FA147" s="98"/>
      <c r="FB147" s="98"/>
      <c r="FC147" s="98"/>
      <c r="FD147" s="98"/>
      <c r="FE147" s="98"/>
      <c r="FF147" s="98"/>
      <c r="FG147" s="98"/>
      <c r="FH147" s="98"/>
      <c r="FI147" s="98"/>
      <c r="FJ147" s="98"/>
      <c r="FK147" s="98"/>
      <c r="FL147" s="98"/>
      <c r="FM147" s="98"/>
      <c r="FN147" s="98"/>
      <c r="FO147" s="98"/>
      <c r="FP147" s="98"/>
      <c r="FQ147" s="98"/>
      <c r="FR147" s="98"/>
      <c r="FS147" s="98"/>
      <c r="FT147" s="98"/>
      <c r="FU147" s="98"/>
      <c r="FV147" s="98"/>
      <c r="FW147" s="98"/>
      <c r="FX147" s="98"/>
      <c r="FY147" s="98"/>
      <c r="FZ147" s="98"/>
      <c r="GA147" s="98"/>
      <c r="GB147" s="98"/>
      <c r="GC147" s="98"/>
      <c r="GD147" s="98"/>
      <c r="GE147" s="98"/>
      <c r="GF147" s="98"/>
      <c r="GG147" s="98"/>
      <c r="GH147" s="98"/>
      <c r="GI147" s="98"/>
      <c r="GJ147" s="98"/>
      <c r="GK147" s="98"/>
      <c r="GL147" s="98"/>
      <c r="GM147" s="98"/>
      <c r="GN147" s="98"/>
      <c r="GO147" s="98"/>
      <c r="GP147" s="98"/>
      <c r="GQ147" s="98"/>
      <c r="GR147" s="98"/>
      <c r="GS147" s="98"/>
      <c r="GT147" s="98"/>
      <c r="GU147" s="98"/>
      <c r="GV147" s="98"/>
      <c r="GW147" s="98"/>
      <c r="GX147" s="98"/>
      <c r="GY147" s="98"/>
      <c r="GZ147" s="98"/>
      <c r="HA147" s="98"/>
      <c r="HB147" s="98"/>
      <c r="HC147" s="98"/>
      <c r="HD147" s="98"/>
      <c r="HE147" s="98"/>
      <c r="HF147" s="98"/>
      <c r="HG147" s="98"/>
      <c r="HH147" s="98"/>
      <c r="HI147" s="98"/>
      <c r="HJ147" s="98"/>
      <c r="HK147" s="98"/>
      <c r="HL147" s="98"/>
      <c r="HM147" s="98"/>
      <c r="HN147" s="98"/>
      <c r="HO147" s="98"/>
      <c r="HP147" s="98"/>
      <c r="HQ147" s="98"/>
      <c r="HR147" s="98"/>
      <c r="HS147" s="98"/>
      <c r="HT147" s="98"/>
      <c r="HU147" s="98"/>
      <c r="HV147" s="98"/>
      <c r="HW147" s="98"/>
      <c r="HX147" s="98"/>
      <c r="HY147" s="98"/>
      <c r="HZ147" s="98"/>
      <c r="IA147" s="98"/>
      <c r="IB147" s="98"/>
      <c r="IC147" s="98"/>
      <c r="ID147" s="98"/>
      <c r="IE147" s="98"/>
      <c r="IF147" s="98"/>
      <c r="IG147" s="98"/>
      <c r="IH147" s="98"/>
      <c r="II147" s="98"/>
      <c r="IJ147" s="98"/>
      <c r="IK147" s="98"/>
      <c r="IL147" s="98"/>
      <c r="IM147" s="98"/>
      <c r="IN147" s="98"/>
      <c r="IO147" s="98"/>
      <c r="IP147" s="98"/>
      <c r="IQ147" s="98"/>
      <c r="IR147" s="98"/>
      <c r="IS147" s="98"/>
      <c r="IT147" s="98"/>
      <c r="IU147" s="98"/>
      <c r="IV147" s="98"/>
      <c r="IW147" s="98"/>
    </row>
    <row r="148" spans="1:257" ht="24.9" customHeight="1">
      <c r="A148" s="80"/>
      <c r="B148" s="99"/>
      <c r="C148" s="16"/>
      <c r="D148" s="16"/>
      <c r="E148" s="38"/>
      <c r="F148" s="38"/>
      <c r="G148" s="38"/>
      <c r="H148" s="38"/>
      <c r="I148" s="38"/>
      <c r="J148" s="15"/>
      <c r="K148" s="15"/>
      <c r="L148" s="100"/>
      <c r="M148" s="15"/>
      <c r="N148" s="99"/>
      <c r="O148" s="16"/>
      <c r="P148" s="16"/>
      <c r="Q148" s="38"/>
      <c r="R148" s="38"/>
      <c r="S148" s="38"/>
      <c r="T148" s="38"/>
      <c r="U148" s="38"/>
      <c r="V148" s="15"/>
      <c r="W148" s="15"/>
      <c r="X148" s="100"/>
    </row>
    <row r="149" spans="1:257" ht="24.9" customHeight="1">
      <c r="A149" s="80">
        <v>1</v>
      </c>
      <c r="B149" s="99"/>
      <c r="C149" s="101" t="s">
        <v>71</v>
      </c>
      <c r="D149" s="16"/>
      <c r="E149" s="119" t="str">
        <f>$AF$20</f>
        <v xml:space="preserve"> LUI-ITU </v>
      </c>
      <c r="F149" s="119"/>
      <c r="G149" s="119"/>
      <c r="H149" s="119"/>
      <c r="I149" s="119"/>
      <c r="J149" s="15"/>
      <c r="K149" s="15"/>
      <c r="L149" s="100"/>
      <c r="M149" s="15"/>
      <c r="N149" s="99"/>
      <c r="O149" s="101" t="s">
        <v>71</v>
      </c>
      <c r="P149" s="16"/>
      <c r="Q149" s="119" t="str">
        <f>$AF$21</f>
        <v xml:space="preserve"> BUENO-ITU </v>
      </c>
      <c r="R149" s="119"/>
      <c r="S149" s="119"/>
      <c r="T149" s="119"/>
      <c r="U149" s="119"/>
      <c r="V149" s="15"/>
      <c r="W149" s="15"/>
      <c r="X149" s="100"/>
    </row>
    <row r="150" spans="1:257" ht="24.9" customHeight="1">
      <c r="A150" s="80">
        <v>1</v>
      </c>
      <c r="B150" s="99"/>
      <c r="C150" s="122">
        <f>$AC$20</f>
        <v>1</v>
      </c>
      <c r="D150" s="36"/>
      <c r="E150" s="119"/>
      <c r="F150" s="119"/>
      <c r="G150" s="119"/>
      <c r="H150" s="119"/>
      <c r="I150" s="119"/>
      <c r="J150" s="15"/>
      <c r="K150" s="121"/>
      <c r="L150" s="100"/>
      <c r="M150" s="15"/>
      <c r="N150" s="99"/>
      <c r="O150" s="122">
        <f>$AC$21</f>
        <v>1</v>
      </c>
      <c r="P150" s="36"/>
      <c r="Q150" s="119"/>
      <c r="R150" s="119"/>
      <c r="S150" s="119"/>
      <c r="T150" s="119"/>
      <c r="U150" s="119"/>
      <c r="V150" s="15"/>
      <c r="W150" s="121"/>
      <c r="X150" s="100"/>
    </row>
    <row r="151" spans="1:257" ht="24.9" customHeight="1">
      <c r="A151" s="80"/>
      <c r="B151" s="99"/>
      <c r="C151" s="122"/>
      <c r="D151" s="36"/>
      <c r="E151" s="102"/>
      <c r="F151" s="102"/>
      <c r="G151" s="102"/>
      <c r="H151" s="102"/>
      <c r="I151" s="102"/>
      <c r="J151" s="15"/>
      <c r="K151" s="121"/>
      <c r="L151" s="100"/>
      <c r="M151" s="15"/>
      <c r="N151" s="99"/>
      <c r="O151" s="122"/>
      <c r="P151" s="36"/>
      <c r="Q151" s="102"/>
      <c r="R151" s="102"/>
      <c r="S151" s="102"/>
      <c r="T151" s="102"/>
      <c r="U151" s="102"/>
      <c r="V151" s="15"/>
      <c r="W151" s="121"/>
      <c r="X151" s="100"/>
    </row>
    <row r="152" spans="1:257" ht="24.9" customHeight="1">
      <c r="A152" s="80"/>
      <c r="B152" s="99"/>
      <c r="C152" s="15"/>
      <c r="D152" s="36"/>
      <c r="E152" s="102"/>
      <c r="F152" s="102"/>
      <c r="G152" s="102"/>
      <c r="H152" s="102"/>
      <c r="I152" s="102"/>
      <c r="J152" s="15"/>
      <c r="K152" s="121"/>
      <c r="L152" s="100"/>
      <c r="M152" s="15"/>
      <c r="N152" s="99"/>
      <c r="O152" s="15"/>
      <c r="P152" s="36"/>
      <c r="Q152" s="102"/>
      <c r="R152" s="102"/>
      <c r="S152" s="102"/>
      <c r="T152" s="102"/>
      <c r="U152" s="102"/>
      <c r="V152" s="15"/>
      <c r="W152" s="121"/>
      <c r="X152" s="100"/>
    </row>
    <row r="153" spans="1:257" ht="24.9" customHeight="1">
      <c r="A153" s="80"/>
      <c r="B153" s="99"/>
      <c r="C153" s="101" t="s">
        <v>72</v>
      </c>
      <c r="D153" s="36"/>
      <c r="E153" s="102"/>
      <c r="F153" s="102"/>
      <c r="G153" s="102"/>
      <c r="H153" s="102"/>
      <c r="I153" s="102"/>
      <c r="J153" s="15"/>
      <c r="K153" s="15"/>
      <c r="L153" s="100"/>
      <c r="M153" s="15"/>
      <c r="N153" s="99"/>
      <c r="O153" s="101" t="s">
        <v>72</v>
      </c>
      <c r="P153" s="36"/>
      <c r="Q153" s="102"/>
      <c r="R153" s="102"/>
      <c r="S153" s="102"/>
      <c r="T153" s="102"/>
      <c r="U153" s="102"/>
      <c r="V153" s="15"/>
      <c r="W153" s="15"/>
      <c r="X153" s="100"/>
    </row>
    <row r="154" spans="1:257" ht="24.9" customHeight="1">
      <c r="A154" s="80"/>
      <c r="B154" s="103"/>
      <c r="C154" s="122">
        <f>$AD$20</f>
        <v>4</v>
      </c>
      <c r="D154" s="15"/>
      <c r="E154" s="15"/>
      <c r="F154" s="15"/>
      <c r="G154" s="15"/>
      <c r="H154" s="15"/>
      <c r="I154" s="15"/>
      <c r="J154" s="15"/>
      <c r="K154" s="15"/>
      <c r="L154" s="100"/>
      <c r="M154" s="15"/>
      <c r="N154" s="103"/>
      <c r="O154" s="122">
        <f>$AD$21</f>
        <v>4</v>
      </c>
      <c r="P154" s="15"/>
      <c r="Q154" s="15"/>
      <c r="R154" s="15"/>
      <c r="S154" s="15"/>
      <c r="T154" s="15"/>
      <c r="U154" s="15"/>
      <c r="V154" s="15"/>
      <c r="W154" s="15"/>
      <c r="X154" s="100"/>
    </row>
    <row r="155" spans="1:257" ht="24.9" customHeight="1">
      <c r="A155" s="80">
        <v>1</v>
      </c>
      <c r="B155" s="103"/>
      <c r="C155" s="122"/>
      <c r="D155" s="15"/>
      <c r="E155" s="119" t="str">
        <f>$AG$20</f>
        <v xml:space="preserve"> VIRCILIO CROSARA-ITU </v>
      </c>
      <c r="F155" s="119"/>
      <c r="G155" s="119"/>
      <c r="H155" s="119"/>
      <c r="I155" s="119"/>
      <c r="J155" s="15"/>
      <c r="K155" s="15"/>
      <c r="L155" s="100"/>
      <c r="M155" s="15"/>
      <c r="N155" s="103"/>
      <c r="O155" s="122"/>
      <c r="P155" s="15"/>
      <c r="Q155" s="119" t="str">
        <f>$AG$21</f>
        <v xml:space="preserve"> MARCELO CARLOS-ITU </v>
      </c>
      <c r="R155" s="119"/>
      <c r="S155" s="119"/>
      <c r="T155" s="119"/>
      <c r="U155" s="119"/>
      <c r="V155" s="15"/>
      <c r="W155" s="15"/>
      <c r="X155" s="100"/>
    </row>
    <row r="156" spans="1:257" ht="24.9" customHeight="1">
      <c r="A156" s="80">
        <v>1</v>
      </c>
      <c r="B156" s="103"/>
      <c r="C156" s="15"/>
      <c r="D156" s="15"/>
      <c r="E156" s="119"/>
      <c r="F156" s="119"/>
      <c r="G156" s="119"/>
      <c r="H156" s="119"/>
      <c r="I156" s="119"/>
      <c r="J156" s="15"/>
      <c r="K156" s="121"/>
      <c r="L156" s="100"/>
      <c r="M156" s="15"/>
      <c r="N156" s="103"/>
      <c r="O156" s="15"/>
      <c r="P156" s="15"/>
      <c r="Q156" s="119"/>
      <c r="R156" s="119"/>
      <c r="S156" s="119"/>
      <c r="T156" s="119"/>
      <c r="U156" s="119"/>
      <c r="V156" s="15"/>
      <c r="W156" s="121"/>
      <c r="X156" s="100"/>
    </row>
    <row r="157" spans="1:257" ht="24.9" customHeight="1">
      <c r="A157" s="80"/>
      <c r="B157" s="103"/>
      <c r="C157" s="101" t="s">
        <v>68</v>
      </c>
      <c r="D157" s="15"/>
      <c r="E157" s="102"/>
      <c r="F157" s="102"/>
      <c r="G157" s="102"/>
      <c r="H157" s="102"/>
      <c r="I157" s="102"/>
      <c r="J157" s="15"/>
      <c r="K157" s="121"/>
      <c r="L157" s="100"/>
      <c r="M157" s="15"/>
      <c r="N157" s="103"/>
      <c r="O157" s="101" t="s">
        <v>68</v>
      </c>
      <c r="P157" s="15"/>
      <c r="Q157" s="102"/>
      <c r="R157" s="102"/>
      <c r="S157" s="102"/>
      <c r="T157" s="102"/>
      <c r="U157" s="102"/>
      <c r="V157" s="15"/>
      <c r="W157" s="121"/>
      <c r="X157" s="100"/>
    </row>
    <row r="158" spans="1:257" ht="24.9" customHeight="1">
      <c r="A158" s="80"/>
      <c r="B158" s="103"/>
      <c r="C158" s="122">
        <f>$AE$20</f>
        <v>6</v>
      </c>
      <c r="D158" s="15"/>
      <c r="E158" s="102"/>
      <c r="F158" s="102"/>
      <c r="G158" s="102"/>
      <c r="H158" s="102"/>
      <c r="I158" s="102"/>
      <c r="J158" s="15"/>
      <c r="K158" s="121"/>
      <c r="L158" s="100"/>
      <c r="M158" s="15"/>
      <c r="N158" s="103"/>
      <c r="O158" s="122">
        <f>$AE$21</f>
        <v>1</v>
      </c>
      <c r="P158" s="15"/>
      <c r="Q158" s="102"/>
      <c r="R158" s="102"/>
      <c r="S158" s="102"/>
      <c r="T158" s="102"/>
      <c r="U158" s="102"/>
      <c r="V158" s="15"/>
      <c r="W158" s="121"/>
      <c r="X158" s="100"/>
    </row>
    <row r="159" spans="1:257" ht="24.9" customHeight="1">
      <c r="A159" s="80"/>
      <c r="B159" s="103"/>
      <c r="C159" s="122"/>
      <c r="D159" s="15"/>
      <c r="E159" s="102"/>
      <c r="F159" s="102"/>
      <c r="G159" s="102"/>
      <c r="H159" s="102"/>
      <c r="I159" s="102"/>
      <c r="J159" s="15"/>
      <c r="K159" s="15"/>
      <c r="L159" s="100"/>
      <c r="M159" s="15"/>
      <c r="N159" s="103"/>
      <c r="O159" s="122"/>
      <c r="P159" s="15"/>
      <c r="Q159" s="102"/>
      <c r="R159" s="102"/>
      <c r="S159" s="102"/>
      <c r="T159" s="102"/>
      <c r="U159" s="102"/>
      <c r="V159" s="15"/>
      <c r="W159" s="15"/>
      <c r="X159" s="100"/>
    </row>
    <row r="160" spans="1:257" ht="24.9" customHeight="1">
      <c r="A160" s="80"/>
      <c r="B160" s="104"/>
      <c r="C160" s="105"/>
      <c r="D160" s="105"/>
      <c r="E160" s="105"/>
      <c r="F160" s="105"/>
      <c r="G160" s="105"/>
      <c r="H160" s="105"/>
      <c r="I160" s="105"/>
      <c r="J160" s="105"/>
      <c r="K160" s="105"/>
      <c r="L160" s="106"/>
      <c r="M160" s="15"/>
      <c r="N160" s="104"/>
      <c r="O160" s="105"/>
      <c r="P160" s="105"/>
      <c r="Q160" s="105"/>
      <c r="R160" s="105"/>
      <c r="S160" s="105"/>
      <c r="T160" s="105"/>
      <c r="U160" s="105"/>
      <c r="V160" s="105"/>
      <c r="W160" s="105"/>
      <c r="X160" s="106"/>
    </row>
    <row r="161" spans="1:257" ht="24.9" customHeight="1">
      <c r="A161" s="80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57" ht="24.9" customHeight="1">
      <c r="A162" s="80"/>
      <c r="B162" s="82"/>
      <c r="C162" s="83" t="s">
        <v>64</v>
      </c>
      <c r="D162" s="84"/>
      <c r="E162" s="84"/>
      <c r="F162" s="84"/>
      <c r="G162" s="84"/>
      <c r="H162" s="84"/>
      <c r="I162" s="84"/>
      <c r="J162" s="84"/>
      <c r="K162" s="85" t="s">
        <v>65</v>
      </c>
      <c r="L162" s="86"/>
      <c r="M162" s="15"/>
      <c r="N162" s="82"/>
      <c r="O162" s="83" t="s">
        <v>64</v>
      </c>
      <c r="P162" s="84"/>
      <c r="Q162" s="84"/>
      <c r="R162" s="84"/>
      <c r="S162" s="84"/>
      <c r="T162" s="84"/>
      <c r="U162" s="84"/>
      <c r="V162" s="84"/>
      <c r="W162" s="85" t="s">
        <v>65</v>
      </c>
      <c r="X162" s="86"/>
    </row>
    <row r="163" spans="1:257" ht="24.9" customHeight="1">
      <c r="A163" s="90"/>
      <c r="B163" s="91"/>
      <c r="C163" s="92" t="str">
        <f>$AA$22</f>
        <v>F.P.F.M. - Taça São Paulo - 2026</v>
      </c>
      <c r="D163" s="93"/>
      <c r="E163" s="93"/>
      <c r="F163" s="93"/>
      <c r="G163" s="93"/>
      <c r="H163" s="93"/>
      <c r="I163" s="93"/>
      <c r="J163" s="93"/>
      <c r="K163" s="94" t="str">
        <f>$AB$22</f>
        <v>ADULTO - Interior - Ituano</v>
      </c>
      <c r="L163" s="95"/>
      <c r="M163" s="96"/>
      <c r="N163" s="97"/>
      <c r="O163" s="92" t="str">
        <f>$AA$23</f>
        <v>F.P.F.M. - Taça São Paulo - 2026</v>
      </c>
      <c r="P163" s="93"/>
      <c r="Q163" s="93"/>
      <c r="R163" s="93"/>
      <c r="S163" s="93"/>
      <c r="T163" s="93"/>
      <c r="U163" s="93"/>
      <c r="V163" s="93"/>
      <c r="W163" s="94" t="str">
        <f>$AB$23</f>
        <v>ADULTO - Interior - Ituano</v>
      </c>
      <c r="X163" s="95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  <c r="AX163" s="98"/>
      <c r="AY163" s="98"/>
      <c r="AZ163" s="98"/>
      <c r="BA163" s="98"/>
      <c r="BB163" s="98"/>
      <c r="BC163" s="98"/>
      <c r="BD163" s="98"/>
      <c r="BE163" s="98"/>
      <c r="BF163" s="98"/>
      <c r="BG163" s="98"/>
      <c r="BH163" s="98"/>
      <c r="BI163" s="98"/>
      <c r="BJ163" s="98"/>
      <c r="BK163" s="98"/>
      <c r="BL163" s="98"/>
      <c r="BM163" s="98"/>
      <c r="BN163" s="98"/>
      <c r="BO163" s="98"/>
      <c r="BP163" s="98"/>
      <c r="BQ163" s="98"/>
      <c r="BR163" s="98"/>
      <c r="BS163" s="98"/>
      <c r="BT163" s="98"/>
      <c r="BU163" s="98"/>
      <c r="BV163" s="98"/>
      <c r="BW163" s="98"/>
      <c r="BX163" s="98"/>
      <c r="BY163" s="98"/>
      <c r="BZ163" s="98"/>
      <c r="CA163" s="98"/>
      <c r="CB163" s="98"/>
      <c r="CC163" s="98"/>
      <c r="CD163" s="98"/>
      <c r="CE163" s="98"/>
      <c r="CF163" s="98"/>
      <c r="CG163" s="98"/>
      <c r="CH163" s="98"/>
      <c r="CI163" s="98"/>
      <c r="CJ163" s="98"/>
      <c r="CK163" s="98"/>
      <c r="CL163" s="98"/>
      <c r="CM163" s="98"/>
      <c r="CN163" s="98"/>
      <c r="CO163" s="98"/>
      <c r="CP163" s="98"/>
      <c r="CQ163" s="98"/>
      <c r="CR163" s="98"/>
      <c r="CS163" s="98"/>
      <c r="CT163" s="98"/>
      <c r="CU163" s="98"/>
      <c r="CV163" s="98"/>
      <c r="CW163" s="98"/>
      <c r="CX163" s="98"/>
      <c r="CY163" s="98"/>
      <c r="CZ163" s="98"/>
      <c r="DA163" s="98"/>
      <c r="DB163" s="98"/>
      <c r="DC163" s="98"/>
      <c r="DD163" s="98"/>
      <c r="DE163" s="98"/>
      <c r="DF163" s="98"/>
      <c r="DG163" s="98"/>
      <c r="DH163" s="98"/>
      <c r="DI163" s="98"/>
      <c r="DJ163" s="98"/>
      <c r="DK163" s="98"/>
      <c r="DL163" s="98"/>
      <c r="DM163" s="98"/>
      <c r="DN163" s="98"/>
      <c r="DO163" s="98"/>
      <c r="DP163" s="98"/>
      <c r="DQ163" s="98"/>
      <c r="DR163" s="98"/>
      <c r="DS163" s="98"/>
      <c r="DT163" s="98"/>
      <c r="DU163" s="98"/>
      <c r="DV163" s="98"/>
      <c r="DW163" s="98"/>
      <c r="DX163" s="98"/>
      <c r="DY163" s="98"/>
      <c r="DZ163" s="98"/>
      <c r="EA163" s="98"/>
      <c r="EB163" s="98"/>
      <c r="EC163" s="98"/>
      <c r="ED163" s="98"/>
      <c r="EE163" s="98"/>
      <c r="EF163" s="98"/>
      <c r="EG163" s="98"/>
      <c r="EH163" s="98"/>
      <c r="EI163" s="98"/>
      <c r="EJ163" s="98"/>
      <c r="EK163" s="98"/>
      <c r="EL163" s="98"/>
      <c r="EM163" s="98"/>
      <c r="EN163" s="98"/>
      <c r="EO163" s="98"/>
      <c r="EP163" s="98"/>
      <c r="EQ163" s="98"/>
      <c r="ER163" s="98"/>
      <c r="ES163" s="98"/>
      <c r="ET163" s="98"/>
      <c r="EU163" s="98"/>
      <c r="EV163" s="98"/>
      <c r="EW163" s="98"/>
      <c r="EX163" s="98"/>
      <c r="EY163" s="98"/>
      <c r="EZ163" s="98"/>
      <c r="FA163" s="98"/>
      <c r="FB163" s="98"/>
      <c r="FC163" s="98"/>
      <c r="FD163" s="98"/>
      <c r="FE163" s="98"/>
      <c r="FF163" s="98"/>
      <c r="FG163" s="98"/>
      <c r="FH163" s="98"/>
      <c r="FI163" s="98"/>
      <c r="FJ163" s="98"/>
      <c r="FK163" s="98"/>
      <c r="FL163" s="98"/>
      <c r="FM163" s="98"/>
      <c r="FN163" s="98"/>
      <c r="FO163" s="98"/>
      <c r="FP163" s="98"/>
      <c r="FQ163" s="98"/>
      <c r="FR163" s="98"/>
      <c r="FS163" s="98"/>
      <c r="FT163" s="98"/>
      <c r="FU163" s="98"/>
      <c r="FV163" s="98"/>
      <c r="FW163" s="98"/>
      <c r="FX163" s="98"/>
      <c r="FY163" s="98"/>
      <c r="FZ163" s="98"/>
      <c r="GA163" s="98"/>
      <c r="GB163" s="98"/>
      <c r="GC163" s="98"/>
      <c r="GD163" s="98"/>
      <c r="GE163" s="98"/>
      <c r="GF163" s="98"/>
      <c r="GG163" s="98"/>
      <c r="GH163" s="98"/>
      <c r="GI163" s="98"/>
      <c r="GJ163" s="98"/>
      <c r="GK163" s="98"/>
      <c r="GL163" s="98"/>
      <c r="GM163" s="98"/>
      <c r="GN163" s="98"/>
      <c r="GO163" s="98"/>
      <c r="GP163" s="98"/>
      <c r="GQ163" s="98"/>
      <c r="GR163" s="98"/>
      <c r="GS163" s="98"/>
      <c r="GT163" s="98"/>
      <c r="GU163" s="98"/>
      <c r="GV163" s="98"/>
      <c r="GW163" s="98"/>
      <c r="GX163" s="98"/>
      <c r="GY163" s="98"/>
      <c r="GZ163" s="98"/>
      <c r="HA163" s="98"/>
      <c r="HB163" s="98"/>
      <c r="HC163" s="98"/>
      <c r="HD163" s="98"/>
      <c r="HE163" s="98"/>
      <c r="HF163" s="98"/>
      <c r="HG163" s="98"/>
      <c r="HH163" s="98"/>
      <c r="HI163" s="98"/>
      <c r="HJ163" s="98"/>
      <c r="HK163" s="98"/>
      <c r="HL163" s="98"/>
      <c r="HM163" s="98"/>
      <c r="HN163" s="98"/>
      <c r="HO163" s="98"/>
      <c r="HP163" s="98"/>
      <c r="HQ163" s="98"/>
      <c r="HR163" s="98"/>
      <c r="HS163" s="98"/>
      <c r="HT163" s="98"/>
      <c r="HU163" s="98"/>
      <c r="HV163" s="98"/>
      <c r="HW163" s="98"/>
      <c r="HX163" s="98"/>
      <c r="HY163" s="98"/>
      <c r="HZ163" s="98"/>
      <c r="IA163" s="98"/>
      <c r="IB163" s="98"/>
      <c r="IC163" s="98"/>
      <c r="ID163" s="98"/>
      <c r="IE163" s="98"/>
      <c r="IF163" s="98"/>
      <c r="IG163" s="98"/>
      <c r="IH163" s="98"/>
      <c r="II163" s="98"/>
      <c r="IJ163" s="98"/>
      <c r="IK163" s="98"/>
      <c r="IL163" s="98"/>
      <c r="IM163" s="98"/>
      <c r="IN163" s="98"/>
      <c r="IO163" s="98"/>
      <c r="IP163" s="98"/>
      <c r="IQ163" s="98"/>
      <c r="IR163" s="98"/>
      <c r="IS163" s="98"/>
      <c r="IT163" s="98"/>
      <c r="IU163" s="98"/>
      <c r="IV163" s="98"/>
      <c r="IW163" s="98"/>
    </row>
    <row r="164" spans="1:257" ht="24.9" customHeight="1">
      <c r="A164" s="80"/>
      <c r="B164" s="99"/>
      <c r="C164" s="16"/>
      <c r="D164" s="16"/>
      <c r="E164" s="38"/>
      <c r="F164" s="38"/>
      <c r="G164" s="38"/>
      <c r="H164" s="38"/>
      <c r="I164" s="38"/>
      <c r="J164" s="15"/>
      <c r="K164" s="15"/>
      <c r="L164" s="100"/>
      <c r="M164" s="15"/>
      <c r="N164" s="99"/>
      <c r="O164" s="16"/>
      <c r="P164" s="16"/>
      <c r="Q164" s="38"/>
      <c r="R164" s="38"/>
      <c r="S164" s="38"/>
      <c r="T164" s="38"/>
      <c r="U164" s="38"/>
      <c r="V164" s="15"/>
      <c r="W164" s="15"/>
      <c r="X164" s="100"/>
    </row>
    <row r="165" spans="1:257" ht="24.9" customHeight="1">
      <c r="A165" s="80">
        <v>1</v>
      </c>
      <c r="B165" s="99"/>
      <c r="C165" s="101" t="s">
        <v>71</v>
      </c>
      <c r="D165" s="16"/>
      <c r="E165" s="119" t="str">
        <f>$AF$22</f>
        <v xml:space="preserve"> JOÃO JANUARIO-ITU </v>
      </c>
      <c r="F165" s="119"/>
      <c r="G165" s="119"/>
      <c r="H165" s="119"/>
      <c r="I165" s="119"/>
      <c r="J165" s="15"/>
      <c r="K165" s="15"/>
      <c r="L165" s="100"/>
      <c r="M165" s="15"/>
      <c r="N165" s="99"/>
      <c r="O165" s="101" t="s">
        <v>71</v>
      </c>
      <c r="P165" s="16"/>
      <c r="Q165" s="119" t="str">
        <f>$AF$23</f>
        <v xml:space="preserve"> PIETRO ERCOLIN-ECSB </v>
      </c>
      <c r="R165" s="119"/>
      <c r="S165" s="119"/>
      <c r="T165" s="119"/>
      <c r="U165" s="119"/>
      <c r="V165" s="15"/>
      <c r="W165" s="15"/>
      <c r="X165" s="100"/>
    </row>
    <row r="166" spans="1:257" ht="24.9" customHeight="1">
      <c r="A166" s="80">
        <v>1</v>
      </c>
      <c r="B166" s="99"/>
      <c r="C166" s="122">
        <f>$AC$22</f>
        <v>1</v>
      </c>
      <c r="D166" s="36"/>
      <c r="E166" s="119"/>
      <c r="F166" s="119"/>
      <c r="G166" s="119"/>
      <c r="H166" s="119"/>
      <c r="I166" s="119"/>
      <c r="J166" s="15"/>
      <c r="K166" s="121"/>
      <c r="L166" s="100"/>
      <c r="M166" s="15"/>
      <c r="N166" s="99"/>
      <c r="O166" s="122">
        <f>$AC$23</f>
        <v>1</v>
      </c>
      <c r="P166" s="36"/>
      <c r="Q166" s="119"/>
      <c r="R166" s="119"/>
      <c r="S166" s="119"/>
      <c r="T166" s="119"/>
      <c r="U166" s="119"/>
      <c r="V166" s="15"/>
      <c r="W166" s="121"/>
      <c r="X166" s="100"/>
    </row>
    <row r="167" spans="1:257" ht="24.9" customHeight="1">
      <c r="A167" s="80"/>
      <c r="B167" s="99"/>
      <c r="C167" s="122"/>
      <c r="D167" s="36"/>
      <c r="E167" s="102"/>
      <c r="F167" s="102"/>
      <c r="G167" s="102"/>
      <c r="H167" s="102"/>
      <c r="I167" s="102"/>
      <c r="J167" s="15"/>
      <c r="K167" s="121"/>
      <c r="L167" s="100"/>
      <c r="M167" s="15"/>
      <c r="N167" s="99"/>
      <c r="O167" s="122"/>
      <c r="P167" s="36"/>
      <c r="Q167" s="102"/>
      <c r="R167" s="102"/>
      <c r="S167" s="102"/>
      <c r="T167" s="102"/>
      <c r="U167" s="102"/>
      <c r="V167" s="15"/>
      <c r="W167" s="121"/>
      <c r="X167" s="100"/>
    </row>
    <row r="168" spans="1:257" ht="24.9" customHeight="1">
      <c r="A168" s="80"/>
      <c r="B168" s="99"/>
      <c r="C168" s="15"/>
      <c r="D168" s="36"/>
      <c r="E168" s="102"/>
      <c r="F168" s="102"/>
      <c r="G168" s="102"/>
      <c r="H168" s="102"/>
      <c r="I168" s="102"/>
      <c r="J168" s="15"/>
      <c r="K168" s="121"/>
      <c r="L168" s="100"/>
      <c r="M168" s="15"/>
      <c r="N168" s="99"/>
      <c r="O168" s="15"/>
      <c r="P168" s="36"/>
      <c r="Q168" s="102"/>
      <c r="R168" s="102"/>
      <c r="S168" s="102"/>
      <c r="T168" s="102"/>
      <c r="U168" s="102"/>
      <c r="V168" s="15"/>
      <c r="W168" s="121"/>
      <c r="X168" s="100"/>
    </row>
    <row r="169" spans="1:257" ht="24.9" customHeight="1">
      <c r="A169" s="80"/>
      <c r="B169" s="99"/>
      <c r="C169" s="101" t="s">
        <v>72</v>
      </c>
      <c r="D169" s="36"/>
      <c r="E169" s="102"/>
      <c r="F169" s="102"/>
      <c r="G169" s="102"/>
      <c r="H169" s="102"/>
      <c r="I169" s="102"/>
      <c r="J169" s="15"/>
      <c r="K169" s="15"/>
      <c r="L169" s="100"/>
      <c r="M169" s="15"/>
      <c r="N169" s="99"/>
      <c r="O169" s="101" t="s">
        <v>72</v>
      </c>
      <c r="P169" s="36"/>
      <c r="Q169" s="102"/>
      <c r="R169" s="102"/>
      <c r="S169" s="102"/>
      <c r="T169" s="102"/>
      <c r="U169" s="102"/>
      <c r="V169" s="15"/>
      <c r="W169" s="15"/>
      <c r="X169" s="100"/>
    </row>
    <row r="170" spans="1:257" ht="24.9" customHeight="1">
      <c r="A170" s="80"/>
      <c r="B170" s="103"/>
      <c r="C170" s="122">
        <f>$AD$22</f>
        <v>4</v>
      </c>
      <c r="D170" s="15"/>
      <c r="E170" s="15"/>
      <c r="F170" s="15"/>
      <c r="G170" s="15"/>
      <c r="H170" s="15"/>
      <c r="I170" s="15"/>
      <c r="J170" s="15"/>
      <c r="K170" s="15"/>
      <c r="L170" s="100"/>
      <c r="M170" s="15"/>
      <c r="N170" s="103"/>
      <c r="O170" s="122">
        <f>$AD$23</f>
        <v>4</v>
      </c>
      <c r="P170" s="15"/>
      <c r="Q170" s="15"/>
      <c r="R170" s="15"/>
      <c r="S170" s="15"/>
      <c r="T170" s="15"/>
      <c r="U170" s="15"/>
      <c r="V170" s="15"/>
      <c r="W170" s="15"/>
      <c r="X170" s="100"/>
    </row>
    <row r="171" spans="1:257" ht="24.9" customHeight="1">
      <c r="A171" s="80">
        <v>1</v>
      </c>
      <c r="B171" s="103"/>
      <c r="C171" s="122"/>
      <c r="D171" s="15"/>
      <c r="E171" s="119" t="str">
        <f>$AG$22</f>
        <v xml:space="preserve"> TCHAKA-ITU </v>
      </c>
      <c r="F171" s="119"/>
      <c r="G171" s="119"/>
      <c r="H171" s="119"/>
      <c r="I171" s="119"/>
      <c r="J171" s="15"/>
      <c r="K171" s="15"/>
      <c r="L171" s="100"/>
      <c r="M171" s="15"/>
      <c r="N171" s="103"/>
      <c r="O171" s="122"/>
      <c r="P171" s="15"/>
      <c r="Q171" s="119" t="str">
        <f>$AG$23</f>
        <v xml:space="preserve"> GIOVANNI SAJO-ECSB </v>
      </c>
      <c r="R171" s="119"/>
      <c r="S171" s="119"/>
      <c r="T171" s="119"/>
      <c r="U171" s="119"/>
      <c r="V171" s="15"/>
      <c r="W171" s="15"/>
      <c r="X171" s="100"/>
    </row>
    <row r="172" spans="1:257" ht="24.9" customHeight="1">
      <c r="A172" s="80">
        <v>1</v>
      </c>
      <c r="B172" s="103"/>
      <c r="C172" s="15"/>
      <c r="D172" s="15"/>
      <c r="E172" s="119"/>
      <c r="F172" s="119"/>
      <c r="G172" s="119"/>
      <c r="H172" s="119"/>
      <c r="I172" s="119"/>
      <c r="J172" s="15"/>
      <c r="K172" s="121"/>
      <c r="L172" s="100"/>
      <c r="M172" s="15"/>
      <c r="N172" s="103"/>
      <c r="O172" s="15"/>
      <c r="P172" s="15"/>
      <c r="Q172" s="119"/>
      <c r="R172" s="119"/>
      <c r="S172" s="119"/>
      <c r="T172" s="119"/>
      <c r="U172" s="119"/>
      <c r="V172" s="15"/>
      <c r="W172" s="121"/>
      <c r="X172" s="100"/>
    </row>
    <row r="173" spans="1:257" ht="24.9" customHeight="1">
      <c r="A173" s="80"/>
      <c r="B173" s="103"/>
      <c r="C173" s="101" t="s">
        <v>68</v>
      </c>
      <c r="D173" s="15"/>
      <c r="E173" s="102"/>
      <c r="F173" s="102"/>
      <c r="G173" s="102"/>
      <c r="H173" s="102"/>
      <c r="I173" s="102"/>
      <c r="J173" s="15"/>
      <c r="K173" s="121"/>
      <c r="L173" s="100"/>
      <c r="M173" s="15"/>
      <c r="N173" s="103"/>
      <c r="O173" s="101" t="s">
        <v>68</v>
      </c>
      <c r="P173" s="15"/>
      <c r="Q173" s="102"/>
      <c r="R173" s="102"/>
      <c r="S173" s="102"/>
      <c r="T173" s="102"/>
      <c r="U173" s="102"/>
      <c r="V173" s="15"/>
      <c r="W173" s="121"/>
      <c r="X173" s="100"/>
    </row>
    <row r="174" spans="1:257" ht="24.9" customHeight="1">
      <c r="A174" s="80"/>
      <c r="B174" s="103"/>
      <c r="C174" s="122">
        <f>$AE$22</f>
        <v>5</v>
      </c>
      <c r="D174" s="15"/>
      <c r="E174" s="102"/>
      <c r="F174" s="102"/>
      <c r="G174" s="102"/>
      <c r="H174" s="102"/>
      <c r="I174" s="102"/>
      <c r="J174" s="15"/>
      <c r="K174" s="121"/>
      <c r="L174" s="100"/>
      <c r="M174" s="15"/>
      <c r="N174" s="103"/>
      <c r="O174" s="122">
        <f>$AE$23</f>
        <v>3</v>
      </c>
      <c r="P174" s="15"/>
      <c r="Q174" s="102"/>
      <c r="R174" s="102"/>
      <c r="S174" s="102"/>
      <c r="T174" s="102"/>
      <c r="U174" s="102"/>
      <c r="V174" s="15"/>
      <c r="W174" s="121"/>
      <c r="X174" s="100"/>
    </row>
    <row r="175" spans="1:257" ht="24.9" customHeight="1">
      <c r="A175" s="80"/>
      <c r="B175" s="103"/>
      <c r="C175" s="122"/>
      <c r="D175" s="15"/>
      <c r="E175" s="102"/>
      <c r="F175" s="102"/>
      <c r="G175" s="102"/>
      <c r="H175" s="102"/>
      <c r="I175" s="102"/>
      <c r="J175" s="15"/>
      <c r="K175" s="15"/>
      <c r="L175" s="100"/>
      <c r="M175" s="15"/>
      <c r="N175" s="103"/>
      <c r="O175" s="122"/>
      <c r="P175" s="15"/>
      <c r="Q175" s="102"/>
      <c r="R175" s="102"/>
      <c r="S175" s="102"/>
      <c r="T175" s="102"/>
      <c r="U175" s="102"/>
      <c r="V175" s="15"/>
      <c r="W175" s="15"/>
      <c r="X175" s="100"/>
    </row>
    <row r="176" spans="1:257" ht="24.9" customHeight="1">
      <c r="A176" s="80"/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  <c r="L176" s="106"/>
      <c r="M176" s="15"/>
      <c r="N176" s="104"/>
      <c r="O176" s="105"/>
      <c r="P176" s="105"/>
      <c r="Q176" s="105"/>
      <c r="R176" s="105"/>
      <c r="S176" s="105"/>
      <c r="T176" s="105"/>
      <c r="U176" s="105"/>
      <c r="V176" s="105"/>
      <c r="W176" s="105"/>
      <c r="X176" s="106"/>
    </row>
    <row r="177" spans="1:257" ht="24.9" customHeight="1">
      <c r="A177" s="80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57" ht="24.9" customHeight="1">
      <c r="A178" s="80"/>
      <c r="B178" s="82"/>
      <c r="C178" s="83" t="s">
        <v>64</v>
      </c>
      <c r="D178" s="84"/>
      <c r="E178" s="84"/>
      <c r="F178" s="84"/>
      <c r="G178" s="84"/>
      <c r="H178" s="84"/>
      <c r="I178" s="84"/>
      <c r="J178" s="84"/>
      <c r="K178" s="85" t="s">
        <v>65</v>
      </c>
      <c r="L178" s="86"/>
      <c r="M178" s="15"/>
      <c r="N178" s="82"/>
      <c r="O178" s="83" t="s">
        <v>64</v>
      </c>
      <c r="P178" s="84"/>
      <c r="Q178" s="84"/>
      <c r="R178" s="84"/>
      <c r="S178" s="84"/>
      <c r="T178" s="84"/>
      <c r="U178" s="84"/>
      <c r="V178" s="84"/>
      <c r="W178" s="85" t="s">
        <v>65</v>
      </c>
      <c r="X178" s="86"/>
    </row>
    <row r="179" spans="1:257" ht="24.9" customHeight="1">
      <c r="A179" s="90"/>
      <c r="B179" s="91"/>
      <c r="C179" s="92" t="str">
        <f>$AA$24</f>
        <v>F.P.F.M. - Taça São Paulo - 2026</v>
      </c>
      <c r="D179" s="93"/>
      <c r="E179" s="93"/>
      <c r="F179" s="93"/>
      <c r="G179" s="93"/>
      <c r="H179" s="93"/>
      <c r="I179" s="93"/>
      <c r="J179" s="93"/>
      <c r="K179" s="94" t="str">
        <f>$AB$24</f>
        <v>ADULTO - Interior - Ituano</v>
      </c>
      <c r="L179" s="95"/>
      <c r="M179" s="96"/>
      <c r="N179" s="97"/>
      <c r="O179" s="92" t="str">
        <f>$AA$25</f>
        <v>F.P.F.M. - Taça São Paulo - 2026</v>
      </c>
      <c r="P179" s="93"/>
      <c r="Q179" s="93"/>
      <c r="R179" s="93"/>
      <c r="S179" s="93"/>
      <c r="T179" s="93"/>
      <c r="U179" s="93"/>
      <c r="V179" s="93"/>
      <c r="W179" s="94" t="str">
        <f>$AB$25</f>
        <v>ADULTO - Interior - Ituano</v>
      </c>
      <c r="X179" s="95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  <c r="AX179" s="98"/>
      <c r="AY179" s="98"/>
      <c r="AZ179" s="98"/>
      <c r="BA179" s="98"/>
      <c r="BB179" s="98"/>
      <c r="BC179" s="98"/>
      <c r="BD179" s="98"/>
      <c r="BE179" s="98"/>
      <c r="BF179" s="98"/>
      <c r="BG179" s="98"/>
      <c r="BH179" s="98"/>
      <c r="BI179" s="98"/>
      <c r="BJ179" s="98"/>
      <c r="BK179" s="98"/>
      <c r="BL179" s="98"/>
      <c r="BM179" s="98"/>
      <c r="BN179" s="98"/>
      <c r="BO179" s="98"/>
      <c r="BP179" s="98"/>
      <c r="BQ179" s="98"/>
      <c r="BR179" s="98"/>
      <c r="BS179" s="98"/>
      <c r="BT179" s="98"/>
      <c r="BU179" s="98"/>
      <c r="BV179" s="98"/>
      <c r="BW179" s="98"/>
      <c r="BX179" s="98"/>
      <c r="BY179" s="98"/>
      <c r="BZ179" s="98"/>
      <c r="CA179" s="98"/>
      <c r="CB179" s="98"/>
      <c r="CC179" s="98"/>
      <c r="CD179" s="98"/>
      <c r="CE179" s="98"/>
      <c r="CF179" s="98"/>
      <c r="CG179" s="98"/>
      <c r="CH179" s="98"/>
      <c r="CI179" s="98"/>
      <c r="CJ179" s="98"/>
      <c r="CK179" s="98"/>
      <c r="CL179" s="98"/>
      <c r="CM179" s="98"/>
      <c r="CN179" s="98"/>
      <c r="CO179" s="98"/>
      <c r="CP179" s="98"/>
      <c r="CQ179" s="98"/>
      <c r="CR179" s="98"/>
      <c r="CS179" s="98"/>
      <c r="CT179" s="98"/>
      <c r="CU179" s="98"/>
      <c r="CV179" s="98"/>
      <c r="CW179" s="98"/>
      <c r="CX179" s="98"/>
      <c r="CY179" s="98"/>
      <c r="CZ179" s="98"/>
      <c r="DA179" s="98"/>
      <c r="DB179" s="98"/>
      <c r="DC179" s="98"/>
      <c r="DD179" s="98"/>
      <c r="DE179" s="98"/>
      <c r="DF179" s="98"/>
      <c r="DG179" s="98"/>
      <c r="DH179" s="98"/>
      <c r="DI179" s="98"/>
      <c r="DJ179" s="98"/>
      <c r="DK179" s="98"/>
      <c r="DL179" s="98"/>
      <c r="DM179" s="98"/>
      <c r="DN179" s="98"/>
      <c r="DO179" s="98"/>
      <c r="DP179" s="98"/>
      <c r="DQ179" s="98"/>
      <c r="DR179" s="98"/>
      <c r="DS179" s="98"/>
      <c r="DT179" s="98"/>
      <c r="DU179" s="98"/>
      <c r="DV179" s="98"/>
      <c r="DW179" s="98"/>
      <c r="DX179" s="98"/>
      <c r="DY179" s="98"/>
      <c r="DZ179" s="98"/>
      <c r="EA179" s="98"/>
      <c r="EB179" s="98"/>
      <c r="EC179" s="98"/>
      <c r="ED179" s="98"/>
      <c r="EE179" s="98"/>
      <c r="EF179" s="98"/>
      <c r="EG179" s="98"/>
      <c r="EH179" s="98"/>
      <c r="EI179" s="98"/>
      <c r="EJ179" s="98"/>
      <c r="EK179" s="98"/>
      <c r="EL179" s="98"/>
      <c r="EM179" s="98"/>
      <c r="EN179" s="98"/>
      <c r="EO179" s="98"/>
      <c r="EP179" s="98"/>
      <c r="EQ179" s="98"/>
      <c r="ER179" s="98"/>
      <c r="ES179" s="98"/>
      <c r="ET179" s="98"/>
      <c r="EU179" s="98"/>
      <c r="EV179" s="98"/>
      <c r="EW179" s="98"/>
      <c r="EX179" s="98"/>
      <c r="EY179" s="98"/>
      <c r="EZ179" s="98"/>
      <c r="FA179" s="98"/>
      <c r="FB179" s="98"/>
      <c r="FC179" s="98"/>
      <c r="FD179" s="98"/>
      <c r="FE179" s="98"/>
      <c r="FF179" s="98"/>
      <c r="FG179" s="98"/>
      <c r="FH179" s="98"/>
      <c r="FI179" s="98"/>
      <c r="FJ179" s="98"/>
      <c r="FK179" s="98"/>
      <c r="FL179" s="98"/>
      <c r="FM179" s="98"/>
      <c r="FN179" s="98"/>
      <c r="FO179" s="98"/>
      <c r="FP179" s="98"/>
      <c r="FQ179" s="98"/>
      <c r="FR179" s="98"/>
      <c r="FS179" s="98"/>
      <c r="FT179" s="98"/>
      <c r="FU179" s="98"/>
      <c r="FV179" s="98"/>
      <c r="FW179" s="98"/>
      <c r="FX179" s="98"/>
      <c r="FY179" s="98"/>
      <c r="FZ179" s="98"/>
      <c r="GA179" s="98"/>
      <c r="GB179" s="98"/>
      <c r="GC179" s="98"/>
      <c r="GD179" s="98"/>
      <c r="GE179" s="98"/>
      <c r="GF179" s="98"/>
      <c r="GG179" s="98"/>
      <c r="GH179" s="98"/>
      <c r="GI179" s="98"/>
      <c r="GJ179" s="98"/>
      <c r="GK179" s="98"/>
      <c r="GL179" s="98"/>
      <c r="GM179" s="98"/>
      <c r="GN179" s="98"/>
      <c r="GO179" s="98"/>
      <c r="GP179" s="98"/>
      <c r="GQ179" s="98"/>
      <c r="GR179" s="98"/>
      <c r="GS179" s="98"/>
      <c r="GT179" s="98"/>
      <c r="GU179" s="98"/>
      <c r="GV179" s="98"/>
      <c r="GW179" s="98"/>
      <c r="GX179" s="98"/>
      <c r="GY179" s="98"/>
      <c r="GZ179" s="98"/>
      <c r="HA179" s="98"/>
      <c r="HB179" s="98"/>
      <c r="HC179" s="98"/>
      <c r="HD179" s="98"/>
      <c r="HE179" s="98"/>
      <c r="HF179" s="98"/>
      <c r="HG179" s="98"/>
      <c r="HH179" s="98"/>
      <c r="HI179" s="98"/>
      <c r="HJ179" s="98"/>
      <c r="HK179" s="98"/>
      <c r="HL179" s="98"/>
      <c r="HM179" s="98"/>
      <c r="HN179" s="98"/>
      <c r="HO179" s="98"/>
      <c r="HP179" s="98"/>
      <c r="HQ179" s="98"/>
      <c r="HR179" s="98"/>
      <c r="HS179" s="98"/>
      <c r="HT179" s="98"/>
      <c r="HU179" s="98"/>
      <c r="HV179" s="98"/>
      <c r="HW179" s="98"/>
      <c r="HX179" s="98"/>
      <c r="HY179" s="98"/>
      <c r="HZ179" s="98"/>
      <c r="IA179" s="98"/>
      <c r="IB179" s="98"/>
      <c r="IC179" s="98"/>
      <c r="ID179" s="98"/>
      <c r="IE179" s="98"/>
      <c r="IF179" s="98"/>
      <c r="IG179" s="98"/>
      <c r="IH179" s="98"/>
      <c r="II179" s="98"/>
      <c r="IJ179" s="98"/>
      <c r="IK179" s="98"/>
      <c r="IL179" s="98"/>
      <c r="IM179" s="98"/>
      <c r="IN179" s="98"/>
      <c r="IO179" s="98"/>
      <c r="IP179" s="98"/>
      <c r="IQ179" s="98"/>
      <c r="IR179" s="98"/>
      <c r="IS179" s="98"/>
      <c r="IT179" s="98"/>
      <c r="IU179" s="98"/>
      <c r="IV179" s="98"/>
      <c r="IW179" s="98"/>
    </row>
    <row r="180" spans="1:257" ht="24.9" customHeight="1">
      <c r="A180" s="80"/>
      <c r="B180" s="99"/>
      <c r="C180" s="16"/>
      <c r="D180" s="16"/>
      <c r="E180" s="38"/>
      <c r="F180" s="38"/>
      <c r="G180" s="38"/>
      <c r="H180" s="38"/>
      <c r="I180" s="38"/>
      <c r="J180" s="15"/>
      <c r="K180" s="15"/>
      <c r="L180" s="100"/>
      <c r="M180" s="15"/>
      <c r="N180" s="99"/>
      <c r="O180" s="16"/>
      <c r="P180" s="16"/>
      <c r="Q180" s="38"/>
      <c r="R180" s="38"/>
      <c r="S180" s="38"/>
      <c r="T180" s="38"/>
      <c r="U180" s="38"/>
      <c r="V180" s="15"/>
      <c r="W180" s="15"/>
      <c r="X180" s="100"/>
    </row>
    <row r="181" spans="1:257" ht="24.9" customHeight="1">
      <c r="A181" s="80">
        <v>1</v>
      </c>
      <c r="B181" s="99"/>
      <c r="C181" s="101" t="s">
        <v>71</v>
      </c>
      <c r="D181" s="16"/>
      <c r="E181" s="119" t="str">
        <f>$AF$24</f>
        <v xml:space="preserve"> BUZIN-ECSB </v>
      </c>
      <c r="F181" s="119"/>
      <c r="G181" s="119"/>
      <c r="H181" s="119"/>
      <c r="I181" s="119"/>
      <c r="J181" s="15"/>
      <c r="K181" s="15"/>
      <c r="L181" s="100"/>
      <c r="M181" s="15"/>
      <c r="N181" s="99"/>
      <c r="O181" s="101" t="s">
        <v>71</v>
      </c>
      <c r="P181" s="16"/>
      <c r="Q181" s="119" t="str">
        <f>$AF$25</f>
        <v xml:space="preserve"> JULIO ERCOLIN-ECSB </v>
      </c>
      <c r="R181" s="119"/>
      <c r="S181" s="119"/>
      <c r="T181" s="119"/>
      <c r="U181" s="119"/>
      <c r="V181" s="15"/>
      <c r="W181" s="15"/>
      <c r="X181" s="100"/>
    </row>
    <row r="182" spans="1:257" ht="24.9" customHeight="1">
      <c r="A182" s="80">
        <v>1</v>
      </c>
      <c r="B182" s="99"/>
      <c r="C182" s="122">
        <f>$AC$24</f>
        <v>1</v>
      </c>
      <c r="D182" s="36"/>
      <c r="E182" s="119"/>
      <c r="F182" s="119"/>
      <c r="G182" s="119"/>
      <c r="H182" s="119"/>
      <c r="I182" s="119"/>
      <c r="J182" s="15"/>
      <c r="K182" s="121"/>
      <c r="L182" s="100"/>
      <c r="M182" s="15"/>
      <c r="N182" s="99"/>
      <c r="O182" s="122">
        <f>$AC$25</f>
        <v>1</v>
      </c>
      <c r="P182" s="36"/>
      <c r="Q182" s="119"/>
      <c r="R182" s="119"/>
      <c r="S182" s="119"/>
      <c r="T182" s="119"/>
      <c r="U182" s="119"/>
      <c r="V182" s="15"/>
      <c r="W182" s="121"/>
      <c r="X182" s="100"/>
    </row>
    <row r="183" spans="1:257" ht="24.9" customHeight="1">
      <c r="A183" s="80"/>
      <c r="B183" s="99"/>
      <c r="C183" s="122"/>
      <c r="D183" s="36"/>
      <c r="E183" s="102"/>
      <c r="F183" s="102"/>
      <c r="G183" s="102"/>
      <c r="H183" s="102"/>
      <c r="I183" s="102"/>
      <c r="J183" s="15"/>
      <c r="K183" s="121"/>
      <c r="L183" s="100"/>
      <c r="M183" s="15"/>
      <c r="N183" s="99"/>
      <c r="O183" s="122"/>
      <c r="P183" s="36"/>
      <c r="Q183" s="102"/>
      <c r="R183" s="102"/>
      <c r="S183" s="102"/>
      <c r="T183" s="102"/>
      <c r="U183" s="102"/>
      <c r="V183" s="15"/>
      <c r="W183" s="121"/>
      <c r="X183" s="100"/>
    </row>
    <row r="184" spans="1:257" ht="24.9" customHeight="1">
      <c r="A184" s="80"/>
      <c r="B184" s="99"/>
      <c r="C184" s="15"/>
      <c r="D184" s="36"/>
      <c r="E184" s="102"/>
      <c r="F184" s="102"/>
      <c r="G184" s="102"/>
      <c r="H184" s="102"/>
      <c r="I184" s="102"/>
      <c r="J184" s="15"/>
      <c r="K184" s="121"/>
      <c r="L184" s="100"/>
      <c r="M184" s="15"/>
      <c r="N184" s="99"/>
      <c r="O184" s="15"/>
      <c r="P184" s="36"/>
      <c r="Q184" s="102"/>
      <c r="R184" s="102"/>
      <c r="S184" s="102"/>
      <c r="T184" s="102"/>
      <c r="U184" s="102"/>
      <c r="V184" s="15"/>
      <c r="W184" s="121"/>
      <c r="X184" s="100"/>
    </row>
    <row r="185" spans="1:257" ht="24.9" customHeight="1">
      <c r="A185" s="80"/>
      <c r="B185" s="99"/>
      <c r="C185" s="101" t="s">
        <v>72</v>
      </c>
      <c r="D185" s="36"/>
      <c r="E185" s="102"/>
      <c r="F185" s="102"/>
      <c r="G185" s="102"/>
      <c r="H185" s="102"/>
      <c r="I185" s="102"/>
      <c r="J185" s="15"/>
      <c r="K185" s="15"/>
      <c r="L185" s="100"/>
      <c r="M185" s="15"/>
      <c r="N185" s="99"/>
      <c r="O185" s="101" t="s">
        <v>72</v>
      </c>
      <c r="P185" s="36"/>
      <c r="Q185" s="102"/>
      <c r="R185" s="102"/>
      <c r="S185" s="102"/>
      <c r="T185" s="102"/>
      <c r="U185" s="102"/>
      <c r="V185" s="15"/>
      <c r="W185" s="15"/>
      <c r="X185" s="100"/>
    </row>
    <row r="186" spans="1:257" ht="24.9" customHeight="1">
      <c r="A186" s="80"/>
      <c r="B186" s="103"/>
      <c r="C186" s="122">
        <f>$AD$24</f>
        <v>4</v>
      </c>
      <c r="D186" s="15"/>
      <c r="E186" s="15"/>
      <c r="F186" s="15"/>
      <c r="G186" s="15"/>
      <c r="H186" s="15"/>
      <c r="I186" s="15"/>
      <c r="J186" s="15"/>
      <c r="K186" s="15"/>
      <c r="L186" s="100"/>
      <c r="M186" s="15"/>
      <c r="N186" s="103"/>
      <c r="O186" s="122">
        <f>$AD$25</f>
        <v>4</v>
      </c>
      <c r="P186" s="15"/>
      <c r="Q186" s="15"/>
      <c r="R186" s="15"/>
      <c r="S186" s="15"/>
      <c r="T186" s="15"/>
      <c r="U186" s="15"/>
      <c r="V186" s="15"/>
      <c r="W186" s="15"/>
      <c r="X186" s="100"/>
    </row>
    <row r="187" spans="1:257" ht="24.9" customHeight="1">
      <c r="A187" s="80">
        <v>1</v>
      </c>
      <c r="B187" s="103"/>
      <c r="C187" s="122"/>
      <c r="D187" s="15"/>
      <c r="E187" s="119" t="str">
        <f>$AG$24</f>
        <v xml:space="preserve"> ADILSON HOLANDA-CFC </v>
      </c>
      <c r="F187" s="119"/>
      <c r="G187" s="119"/>
      <c r="H187" s="119"/>
      <c r="I187" s="119"/>
      <c r="J187" s="15"/>
      <c r="K187" s="15"/>
      <c r="L187" s="100"/>
      <c r="M187" s="15"/>
      <c r="N187" s="103"/>
      <c r="O187" s="122"/>
      <c r="P187" s="15"/>
      <c r="Q187" s="119" t="str">
        <f>$AG$25</f>
        <v xml:space="preserve"> LEO DEMELITE-ECSB </v>
      </c>
      <c r="R187" s="119"/>
      <c r="S187" s="119"/>
      <c r="T187" s="119"/>
      <c r="U187" s="119"/>
      <c r="V187" s="15"/>
      <c r="W187" s="15"/>
      <c r="X187" s="100"/>
    </row>
    <row r="188" spans="1:257" ht="24.9" customHeight="1">
      <c r="A188" s="80">
        <v>1</v>
      </c>
      <c r="B188" s="103"/>
      <c r="C188" s="15"/>
      <c r="D188" s="15"/>
      <c r="E188" s="119"/>
      <c r="F188" s="119"/>
      <c r="G188" s="119"/>
      <c r="H188" s="119"/>
      <c r="I188" s="119"/>
      <c r="J188" s="15"/>
      <c r="K188" s="121"/>
      <c r="L188" s="100"/>
      <c r="M188" s="15"/>
      <c r="N188" s="103"/>
      <c r="O188" s="15"/>
      <c r="P188" s="15"/>
      <c r="Q188" s="119"/>
      <c r="R188" s="119"/>
      <c r="S188" s="119"/>
      <c r="T188" s="119"/>
      <c r="U188" s="119"/>
      <c r="V188" s="15"/>
      <c r="W188" s="121"/>
      <c r="X188" s="100"/>
    </row>
    <row r="189" spans="1:257" ht="24.9" customHeight="1">
      <c r="A189" s="80"/>
      <c r="B189" s="103"/>
      <c r="C189" s="101" t="s">
        <v>68</v>
      </c>
      <c r="D189" s="15"/>
      <c r="E189" s="102"/>
      <c r="F189" s="102"/>
      <c r="G189" s="102"/>
      <c r="H189" s="102"/>
      <c r="I189" s="102"/>
      <c r="J189" s="15"/>
      <c r="K189" s="121"/>
      <c r="L189" s="100"/>
      <c r="M189" s="15"/>
      <c r="N189" s="103"/>
      <c r="O189" s="101" t="s">
        <v>68</v>
      </c>
      <c r="P189" s="15"/>
      <c r="Q189" s="102"/>
      <c r="R189" s="102"/>
      <c r="S189" s="102"/>
      <c r="T189" s="102"/>
      <c r="U189" s="102"/>
      <c r="V189" s="15"/>
      <c r="W189" s="121"/>
      <c r="X189" s="100"/>
    </row>
    <row r="190" spans="1:257" ht="24.9" customHeight="1">
      <c r="A190" s="80"/>
      <c r="B190" s="103"/>
      <c r="C190" s="122">
        <f>$AE$24</f>
        <v>4</v>
      </c>
      <c r="D190" s="15"/>
      <c r="E190" s="102"/>
      <c r="F190" s="102"/>
      <c r="G190" s="102"/>
      <c r="H190" s="102"/>
      <c r="I190" s="102"/>
      <c r="J190" s="15"/>
      <c r="K190" s="121"/>
      <c r="L190" s="100"/>
      <c r="M190" s="15"/>
      <c r="N190" s="103"/>
      <c r="O190" s="122">
        <f>$AE$25</f>
        <v>2</v>
      </c>
      <c r="P190" s="15"/>
      <c r="Q190" s="102"/>
      <c r="R190" s="102"/>
      <c r="S190" s="102"/>
      <c r="T190" s="102"/>
      <c r="U190" s="102"/>
      <c r="V190" s="15"/>
      <c r="W190" s="121"/>
      <c r="X190" s="100"/>
    </row>
    <row r="191" spans="1:257" ht="24.9" customHeight="1">
      <c r="A191" s="80"/>
      <c r="B191" s="103"/>
      <c r="C191" s="122"/>
      <c r="D191" s="15"/>
      <c r="E191" s="102"/>
      <c r="F191" s="102"/>
      <c r="G191" s="102"/>
      <c r="H191" s="102"/>
      <c r="I191" s="102"/>
      <c r="J191" s="15"/>
      <c r="K191" s="15"/>
      <c r="L191" s="100"/>
      <c r="M191" s="15"/>
      <c r="N191" s="103"/>
      <c r="O191" s="122"/>
      <c r="P191" s="15"/>
      <c r="Q191" s="102"/>
      <c r="R191" s="102"/>
      <c r="S191" s="102"/>
      <c r="T191" s="102"/>
      <c r="U191" s="102"/>
      <c r="V191" s="15"/>
      <c r="W191" s="15"/>
      <c r="X191" s="100"/>
    </row>
    <row r="192" spans="1:257" ht="24.9" customHeight="1">
      <c r="A192" s="80"/>
      <c r="B192" s="104"/>
      <c r="C192" s="105"/>
      <c r="D192" s="105"/>
      <c r="E192" s="105"/>
      <c r="F192" s="105"/>
      <c r="G192" s="105"/>
      <c r="H192" s="105"/>
      <c r="I192" s="105"/>
      <c r="J192" s="105"/>
      <c r="K192" s="105"/>
      <c r="L192" s="106"/>
      <c r="M192" s="15"/>
      <c r="N192" s="104"/>
      <c r="O192" s="105"/>
      <c r="P192" s="105"/>
      <c r="Q192" s="105"/>
      <c r="R192" s="105"/>
      <c r="S192" s="105"/>
      <c r="T192" s="105"/>
      <c r="U192" s="105"/>
      <c r="V192" s="105"/>
      <c r="W192" s="105"/>
      <c r="X192" s="106"/>
    </row>
    <row r="193" spans="1:257" ht="24.9" customHeight="1">
      <c r="A193" s="80"/>
    </row>
    <row r="194" spans="1:257" ht="24.9" customHeight="1">
      <c r="A194" s="80"/>
      <c r="B194" s="82"/>
      <c r="C194" s="83" t="s">
        <v>64</v>
      </c>
      <c r="D194" s="84"/>
      <c r="E194" s="84"/>
      <c r="F194" s="84"/>
      <c r="G194" s="84"/>
      <c r="H194" s="84"/>
      <c r="I194" s="84"/>
      <c r="J194" s="84"/>
      <c r="K194" s="85" t="s">
        <v>65</v>
      </c>
      <c r="L194" s="86"/>
      <c r="M194" s="15"/>
      <c r="N194" s="82"/>
      <c r="O194" s="83" t="s">
        <v>64</v>
      </c>
      <c r="P194" s="84"/>
      <c r="Q194" s="84"/>
      <c r="R194" s="84"/>
      <c r="S194" s="84"/>
      <c r="T194" s="84"/>
      <c r="U194" s="84"/>
      <c r="V194" s="84"/>
      <c r="W194" s="85" t="s">
        <v>65</v>
      </c>
      <c r="X194" s="86"/>
    </row>
    <row r="195" spans="1:257" ht="24.9" customHeight="1">
      <c r="A195" s="90"/>
      <c r="B195" s="91"/>
      <c r="C195" s="92" t="str">
        <f>$AA$26</f>
        <v>F.P.F.M. - Taça São Paulo - 2026</v>
      </c>
      <c r="D195" s="93"/>
      <c r="E195" s="93"/>
      <c r="F195" s="93"/>
      <c r="G195" s="93"/>
      <c r="H195" s="93"/>
      <c r="I195" s="93"/>
      <c r="J195" s="93"/>
      <c r="K195" s="94" t="str">
        <f>$AB$26</f>
        <v>ADULTO - Interior - Ituano</v>
      </c>
      <c r="L195" s="95"/>
      <c r="M195" s="96"/>
      <c r="N195" s="97"/>
      <c r="O195" s="92" t="str">
        <f>$AA$27</f>
        <v>F.P.F.M. - Taça São Paulo - 2026</v>
      </c>
      <c r="P195" s="93"/>
      <c r="Q195" s="93"/>
      <c r="R195" s="93"/>
      <c r="S195" s="93"/>
      <c r="T195" s="93"/>
      <c r="U195" s="93"/>
      <c r="V195" s="93"/>
      <c r="W195" s="94" t="str">
        <f>$AB$27</f>
        <v>ADULTO - Interior - Ituano</v>
      </c>
      <c r="X195" s="95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98"/>
      <c r="AZ195" s="98"/>
      <c r="BA195" s="98"/>
      <c r="BB195" s="98"/>
      <c r="BC195" s="98"/>
      <c r="BD195" s="98"/>
      <c r="BE195" s="98"/>
      <c r="BF195" s="98"/>
      <c r="BG195" s="98"/>
      <c r="BH195" s="98"/>
      <c r="BI195" s="98"/>
      <c r="BJ195" s="98"/>
      <c r="BK195" s="98"/>
      <c r="BL195" s="98"/>
      <c r="BM195" s="98"/>
      <c r="BN195" s="98"/>
      <c r="BO195" s="98"/>
      <c r="BP195" s="98"/>
      <c r="BQ195" s="98"/>
      <c r="BR195" s="98"/>
      <c r="BS195" s="98"/>
      <c r="BT195" s="98"/>
      <c r="BU195" s="98"/>
      <c r="BV195" s="98"/>
      <c r="BW195" s="98"/>
      <c r="BX195" s="98"/>
      <c r="BY195" s="98"/>
      <c r="BZ195" s="98"/>
      <c r="CA195" s="98"/>
      <c r="CB195" s="98"/>
      <c r="CC195" s="98"/>
      <c r="CD195" s="98"/>
      <c r="CE195" s="98"/>
      <c r="CF195" s="98"/>
      <c r="CG195" s="98"/>
      <c r="CH195" s="98"/>
      <c r="CI195" s="98"/>
      <c r="CJ195" s="98"/>
      <c r="CK195" s="98"/>
      <c r="CL195" s="98"/>
      <c r="CM195" s="98"/>
      <c r="CN195" s="98"/>
      <c r="CO195" s="98"/>
      <c r="CP195" s="98"/>
      <c r="CQ195" s="98"/>
      <c r="CR195" s="98"/>
      <c r="CS195" s="98"/>
      <c r="CT195" s="98"/>
      <c r="CU195" s="98"/>
      <c r="CV195" s="98"/>
      <c r="CW195" s="98"/>
      <c r="CX195" s="98"/>
      <c r="CY195" s="98"/>
      <c r="CZ195" s="98"/>
      <c r="DA195" s="98"/>
      <c r="DB195" s="98"/>
      <c r="DC195" s="98"/>
      <c r="DD195" s="98"/>
      <c r="DE195" s="98"/>
      <c r="DF195" s="98"/>
      <c r="DG195" s="98"/>
      <c r="DH195" s="98"/>
      <c r="DI195" s="98"/>
      <c r="DJ195" s="98"/>
      <c r="DK195" s="98"/>
      <c r="DL195" s="98"/>
      <c r="DM195" s="98"/>
      <c r="DN195" s="98"/>
      <c r="DO195" s="98"/>
      <c r="DP195" s="98"/>
      <c r="DQ195" s="98"/>
      <c r="DR195" s="98"/>
      <c r="DS195" s="98"/>
      <c r="DT195" s="98"/>
      <c r="DU195" s="98"/>
      <c r="DV195" s="98"/>
      <c r="DW195" s="98"/>
      <c r="DX195" s="98"/>
      <c r="DY195" s="98"/>
      <c r="DZ195" s="98"/>
      <c r="EA195" s="98"/>
      <c r="EB195" s="98"/>
      <c r="EC195" s="98"/>
      <c r="ED195" s="98"/>
      <c r="EE195" s="98"/>
      <c r="EF195" s="98"/>
      <c r="EG195" s="98"/>
      <c r="EH195" s="98"/>
      <c r="EI195" s="98"/>
      <c r="EJ195" s="98"/>
      <c r="EK195" s="98"/>
      <c r="EL195" s="98"/>
      <c r="EM195" s="98"/>
      <c r="EN195" s="98"/>
      <c r="EO195" s="98"/>
      <c r="EP195" s="98"/>
      <c r="EQ195" s="98"/>
      <c r="ER195" s="98"/>
      <c r="ES195" s="98"/>
      <c r="ET195" s="98"/>
      <c r="EU195" s="98"/>
      <c r="EV195" s="98"/>
      <c r="EW195" s="98"/>
      <c r="EX195" s="98"/>
      <c r="EY195" s="98"/>
      <c r="EZ195" s="98"/>
      <c r="FA195" s="98"/>
      <c r="FB195" s="98"/>
      <c r="FC195" s="98"/>
      <c r="FD195" s="98"/>
      <c r="FE195" s="98"/>
      <c r="FF195" s="98"/>
      <c r="FG195" s="98"/>
      <c r="FH195" s="98"/>
      <c r="FI195" s="98"/>
      <c r="FJ195" s="98"/>
      <c r="FK195" s="98"/>
      <c r="FL195" s="98"/>
      <c r="FM195" s="98"/>
      <c r="FN195" s="98"/>
      <c r="FO195" s="98"/>
      <c r="FP195" s="98"/>
      <c r="FQ195" s="98"/>
      <c r="FR195" s="98"/>
      <c r="FS195" s="98"/>
      <c r="FT195" s="98"/>
      <c r="FU195" s="98"/>
      <c r="FV195" s="98"/>
      <c r="FW195" s="98"/>
      <c r="FX195" s="98"/>
      <c r="FY195" s="98"/>
      <c r="FZ195" s="98"/>
      <c r="GA195" s="98"/>
      <c r="GB195" s="98"/>
      <c r="GC195" s="98"/>
      <c r="GD195" s="98"/>
      <c r="GE195" s="98"/>
      <c r="GF195" s="98"/>
      <c r="GG195" s="98"/>
      <c r="GH195" s="98"/>
      <c r="GI195" s="98"/>
      <c r="GJ195" s="98"/>
      <c r="GK195" s="98"/>
      <c r="GL195" s="98"/>
      <c r="GM195" s="98"/>
      <c r="GN195" s="98"/>
      <c r="GO195" s="98"/>
      <c r="GP195" s="98"/>
      <c r="GQ195" s="98"/>
      <c r="GR195" s="98"/>
      <c r="GS195" s="98"/>
      <c r="GT195" s="98"/>
      <c r="GU195" s="98"/>
      <c r="GV195" s="98"/>
      <c r="GW195" s="98"/>
      <c r="GX195" s="98"/>
      <c r="GY195" s="98"/>
      <c r="GZ195" s="98"/>
      <c r="HA195" s="98"/>
      <c r="HB195" s="98"/>
      <c r="HC195" s="98"/>
      <c r="HD195" s="98"/>
      <c r="HE195" s="98"/>
      <c r="HF195" s="98"/>
      <c r="HG195" s="98"/>
      <c r="HH195" s="98"/>
      <c r="HI195" s="98"/>
      <c r="HJ195" s="98"/>
      <c r="HK195" s="98"/>
      <c r="HL195" s="98"/>
      <c r="HM195" s="98"/>
      <c r="HN195" s="98"/>
      <c r="HO195" s="98"/>
      <c r="HP195" s="98"/>
      <c r="HQ195" s="98"/>
      <c r="HR195" s="98"/>
      <c r="HS195" s="98"/>
      <c r="HT195" s="98"/>
      <c r="HU195" s="98"/>
      <c r="HV195" s="98"/>
      <c r="HW195" s="98"/>
      <c r="HX195" s="98"/>
      <c r="HY195" s="98"/>
      <c r="HZ195" s="98"/>
      <c r="IA195" s="98"/>
      <c r="IB195" s="98"/>
      <c r="IC195" s="98"/>
      <c r="ID195" s="98"/>
      <c r="IE195" s="98"/>
      <c r="IF195" s="98"/>
      <c r="IG195" s="98"/>
      <c r="IH195" s="98"/>
      <c r="II195" s="98"/>
      <c r="IJ195" s="98"/>
      <c r="IK195" s="98"/>
      <c r="IL195" s="98"/>
      <c r="IM195" s="98"/>
      <c r="IN195" s="98"/>
      <c r="IO195" s="98"/>
      <c r="IP195" s="98"/>
      <c r="IQ195" s="98"/>
      <c r="IR195" s="98"/>
      <c r="IS195" s="98"/>
      <c r="IT195" s="98"/>
      <c r="IU195" s="98"/>
      <c r="IV195" s="98"/>
      <c r="IW195" s="98"/>
    </row>
    <row r="196" spans="1:257" ht="24.9" customHeight="1">
      <c r="A196" s="80"/>
      <c r="B196" s="99"/>
      <c r="C196" s="16"/>
      <c r="D196" s="16"/>
      <c r="E196" s="38"/>
      <c r="F196" s="38"/>
      <c r="G196" s="38"/>
      <c r="H196" s="38"/>
      <c r="I196" s="38"/>
      <c r="J196" s="15"/>
      <c r="K196" s="15"/>
      <c r="L196" s="100"/>
      <c r="M196" s="15"/>
      <c r="N196" s="99"/>
      <c r="O196" s="16"/>
      <c r="P196" s="16"/>
      <c r="Q196" s="38"/>
      <c r="R196" s="38"/>
      <c r="S196" s="38"/>
      <c r="T196" s="38"/>
      <c r="U196" s="38"/>
      <c r="V196" s="15"/>
      <c r="W196" s="15"/>
      <c r="X196" s="100"/>
    </row>
    <row r="197" spans="1:257" ht="24.9" customHeight="1">
      <c r="A197" s="80">
        <v>1</v>
      </c>
      <c r="B197" s="99"/>
      <c r="C197" s="101" t="s">
        <v>71</v>
      </c>
      <c r="D197" s="16"/>
      <c r="E197" s="119" t="str">
        <f>$AF$26</f>
        <v xml:space="preserve"> LUI-ITU </v>
      </c>
      <c r="F197" s="119"/>
      <c r="G197" s="119"/>
      <c r="H197" s="119"/>
      <c r="I197" s="119"/>
      <c r="J197" s="15"/>
      <c r="K197" s="15"/>
      <c r="L197" s="100"/>
      <c r="M197" s="15"/>
      <c r="N197" s="99"/>
      <c r="O197" s="101" t="s">
        <v>71</v>
      </c>
      <c r="P197" s="16"/>
      <c r="Q197" s="119" t="str">
        <f>$AF$27</f>
        <v xml:space="preserve"> VIRCILIO CROSARA-ITU </v>
      </c>
      <c r="R197" s="119"/>
      <c r="S197" s="119"/>
      <c r="T197" s="119"/>
      <c r="U197" s="119"/>
      <c r="V197" s="15"/>
      <c r="W197" s="15"/>
      <c r="X197" s="100"/>
    </row>
    <row r="198" spans="1:257" ht="24.9" customHeight="1">
      <c r="A198" s="80">
        <v>1</v>
      </c>
      <c r="B198" s="99"/>
      <c r="C198" s="122">
        <f>$AC$26</f>
        <v>1</v>
      </c>
      <c r="D198" s="36"/>
      <c r="E198" s="119"/>
      <c r="F198" s="119"/>
      <c r="G198" s="119"/>
      <c r="H198" s="119"/>
      <c r="I198" s="119"/>
      <c r="J198" s="15"/>
      <c r="K198" s="121"/>
      <c r="L198" s="100"/>
      <c r="M198" s="15"/>
      <c r="N198" s="99"/>
      <c r="O198" s="122">
        <f>$AC$27</f>
        <v>1</v>
      </c>
      <c r="P198" s="36"/>
      <c r="Q198" s="119"/>
      <c r="R198" s="119"/>
      <c r="S198" s="119"/>
      <c r="T198" s="119"/>
      <c r="U198" s="119"/>
      <c r="V198" s="15"/>
      <c r="W198" s="121"/>
      <c r="X198" s="100"/>
    </row>
    <row r="199" spans="1:257" ht="24.9" customHeight="1">
      <c r="A199" s="80"/>
      <c r="B199" s="99"/>
      <c r="C199" s="122"/>
      <c r="D199" s="36"/>
      <c r="E199" s="102"/>
      <c r="F199" s="102"/>
      <c r="G199" s="102"/>
      <c r="H199" s="102"/>
      <c r="I199" s="102"/>
      <c r="J199" s="15"/>
      <c r="K199" s="121"/>
      <c r="L199" s="100"/>
      <c r="M199" s="15"/>
      <c r="N199" s="99"/>
      <c r="O199" s="122"/>
      <c r="P199" s="36"/>
      <c r="Q199" s="102"/>
      <c r="R199" s="102"/>
      <c r="S199" s="102"/>
      <c r="T199" s="102"/>
      <c r="U199" s="102"/>
      <c r="V199" s="15"/>
      <c r="W199" s="121"/>
      <c r="X199" s="100"/>
    </row>
    <row r="200" spans="1:257" ht="24.9" customHeight="1">
      <c r="A200" s="80"/>
      <c r="B200" s="99"/>
      <c r="C200" s="15"/>
      <c r="D200" s="36"/>
      <c r="E200" s="102"/>
      <c r="F200" s="102"/>
      <c r="G200" s="102"/>
      <c r="H200" s="102"/>
      <c r="I200" s="102"/>
      <c r="J200" s="15"/>
      <c r="K200" s="121"/>
      <c r="L200" s="100"/>
      <c r="M200" s="15"/>
      <c r="N200" s="99"/>
      <c r="O200" s="15"/>
      <c r="P200" s="36"/>
      <c r="Q200" s="102"/>
      <c r="R200" s="102"/>
      <c r="S200" s="102"/>
      <c r="T200" s="102"/>
      <c r="U200" s="102"/>
      <c r="V200" s="15"/>
      <c r="W200" s="121"/>
      <c r="X200" s="100"/>
    </row>
    <row r="201" spans="1:257" ht="24.9" customHeight="1">
      <c r="A201" s="80"/>
      <c r="B201" s="99"/>
      <c r="C201" s="101" t="s">
        <v>72</v>
      </c>
      <c r="D201" s="36"/>
      <c r="E201" s="102"/>
      <c r="F201" s="102"/>
      <c r="G201" s="102"/>
      <c r="H201" s="102"/>
      <c r="I201" s="102"/>
      <c r="J201" s="15"/>
      <c r="K201" s="15"/>
      <c r="L201" s="100"/>
      <c r="M201" s="15"/>
      <c r="N201" s="99"/>
      <c r="O201" s="101" t="s">
        <v>72</v>
      </c>
      <c r="P201" s="36"/>
      <c r="Q201" s="102"/>
      <c r="R201" s="102"/>
      <c r="S201" s="102"/>
      <c r="T201" s="102"/>
      <c r="U201" s="102"/>
      <c r="V201" s="15"/>
      <c r="W201" s="15"/>
      <c r="X201" s="100"/>
    </row>
    <row r="202" spans="1:257" ht="24.9" customHeight="1">
      <c r="A202" s="80"/>
      <c r="B202" s="103"/>
      <c r="C202" s="122">
        <f>$AD$26</f>
        <v>5</v>
      </c>
      <c r="D202" s="15"/>
      <c r="E202" s="15"/>
      <c r="F202" s="15"/>
      <c r="G202" s="15"/>
      <c r="H202" s="15"/>
      <c r="I202" s="15"/>
      <c r="J202" s="15"/>
      <c r="K202" s="15"/>
      <c r="L202" s="100"/>
      <c r="M202" s="15"/>
      <c r="N202" s="103"/>
      <c r="O202" s="122">
        <f>$AD$27</f>
        <v>5</v>
      </c>
      <c r="P202" s="15"/>
      <c r="Q202" s="15"/>
      <c r="R202" s="15"/>
      <c r="S202" s="15"/>
      <c r="T202" s="15"/>
      <c r="U202" s="15"/>
      <c r="V202" s="15"/>
      <c r="W202" s="15"/>
      <c r="X202" s="100"/>
    </row>
    <row r="203" spans="1:257" ht="24.9" customHeight="1">
      <c r="A203" s="80">
        <v>1</v>
      </c>
      <c r="B203" s="103"/>
      <c r="C203" s="122"/>
      <c r="D203" s="15"/>
      <c r="E203" s="119" t="str">
        <f>$AG$26</f>
        <v xml:space="preserve"> MARCELO CARLOS-ITU </v>
      </c>
      <c r="F203" s="119"/>
      <c r="G203" s="119"/>
      <c r="H203" s="119"/>
      <c r="I203" s="119"/>
      <c r="J203" s="15"/>
      <c r="K203" s="15"/>
      <c r="L203" s="100"/>
      <c r="M203" s="15"/>
      <c r="N203" s="103"/>
      <c r="O203" s="122"/>
      <c r="P203" s="15"/>
      <c r="Q203" s="119" t="str">
        <f>$AG$27</f>
        <v xml:space="preserve"> TCHAKA-ITU </v>
      </c>
      <c r="R203" s="119"/>
      <c r="S203" s="119"/>
      <c r="T203" s="119"/>
      <c r="U203" s="119"/>
      <c r="V203" s="15"/>
      <c r="W203" s="15"/>
      <c r="X203" s="100"/>
    </row>
    <row r="204" spans="1:257" ht="24.9" customHeight="1">
      <c r="A204" s="80">
        <v>1</v>
      </c>
      <c r="B204" s="103"/>
      <c r="C204" s="15"/>
      <c r="D204" s="15"/>
      <c r="E204" s="119"/>
      <c r="F204" s="119"/>
      <c r="G204" s="119"/>
      <c r="H204" s="119"/>
      <c r="I204" s="119"/>
      <c r="J204" s="15"/>
      <c r="K204" s="121"/>
      <c r="L204" s="100"/>
      <c r="M204" s="15"/>
      <c r="N204" s="103"/>
      <c r="O204" s="15"/>
      <c r="P204" s="15"/>
      <c r="Q204" s="119"/>
      <c r="R204" s="119"/>
      <c r="S204" s="119"/>
      <c r="T204" s="119"/>
      <c r="U204" s="119"/>
      <c r="V204" s="15"/>
      <c r="W204" s="121"/>
      <c r="X204" s="100"/>
    </row>
    <row r="205" spans="1:257" ht="24.9" customHeight="1">
      <c r="A205" s="80"/>
      <c r="B205" s="103"/>
      <c r="C205" s="101" t="s">
        <v>68</v>
      </c>
      <c r="D205" s="15"/>
      <c r="E205" s="102"/>
      <c r="F205" s="102"/>
      <c r="G205" s="102"/>
      <c r="H205" s="102"/>
      <c r="I205" s="102"/>
      <c r="J205" s="15"/>
      <c r="K205" s="121"/>
      <c r="L205" s="100"/>
      <c r="M205" s="15"/>
      <c r="N205" s="103"/>
      <c r="O205" s="101" t="s">
        <v>68</v>
      </c>
      <c r="P205" s="15"/>
      <c r="Q205" s="102"/>
      <c r="R205" s="102"/>
      <c r="S205" s="102"/>
      <c r="T205" s="102"/>
      <c r="U205" s="102"/>
      <c r="V205" s="15"/>
      <c r="W205" s="121"/>
      <c r="X205" s="100"/>
    </row>
    <row r="206" spans="1:257" ht="24.9" customHeight="1">
      <c r="A206" s="80"/>
      <c r="B206" s="103"/>
      <c r="C206" s="122">
        <f>$AE$26</f>
        <v>4</v>
      </c>
      <c r="D206" s="15"/>
      <c r="E206" s="102"/>
      <c r="F206" s="102"/>
      <c r="G206" s="102"/>
      <c r="H206" s="102"/>
      <c r="I206" s="102"/>
      <c r="J206" s="15"/>
      <c r="K206" s="121"/>
      <c r="L206" s="100"/>
      <c r="M206" s="15"/>
      <c r="N206" s="103"/>
      <c r="O206" s="122">
        <f>$AE$27</f>
        <v>2</v>
      </c>
      <c r="P206" s="15"/>
      <c r="Q206" s="102"/>
      <c r="R206" s="102"/>
      <c r="S206" s="102"/>
      <c r="T206" s="102"/>
      <c r="U206" s="102"/>
      <c r="V206" s="15"/>
      <c r="W206" s="121"/>
      <c r="X206" s="100"/>
    </row>
    <row r="207" spans="1:257" ht="24.9" customHeight="1">
      <c r="A207" s="80"/>
      <c r="B207" s="103"/>
      <c r="C207" s="122"/>
      <c r="D207" s="15"/>
      <c r="E207" s="102"/>
      <c r="F207" s="102"/>
      <c r="G207" s="102"/>
      <c r="H207" s="102"/>
      <c r="I207" s="102"/>
      <c r="J207" s="15"/>
      <c r="K207" s="15"/>
      <c r="L207" s="100"/>
      <c r="M207" s="15"/>
      <c r="N207" s="103"/>
      <c r="O207" s="122"/>
      <c r="P207" s="15"/>
      <c r="Q207" s="102"/>
      <c r="R207" s="102"/>
      <c r="S207" s="102"/>
      <c r="T207" s="102"/>
      <c r="U207" s="102"/>
      <c r="V207" s="15"/>
      <c r="W207" s="15"/>
      <c r="X207" s="100"/>
    </row>
    <row r="208" spans="1:257" ht="24.9" customHeight="1">
      <c r="A208" s="80"/>
      <c r="B208" s="104"/>
      <c r="C208" s="105"/>
      <c r="D208" s="105"/>
      <c r="E208" s="105"/>
      <c r="F208" s="105"/>
      <c r="G208" s="105"/>
      <c r="H208" s="105"/>
      <c r="I208" s="105"/>
      <c r="J208" s="105"/>
      <c r="K208" s="105"/>
      <c r="L208" s="106"/>
      <c r="M208" s="15"/>
      <c r="N208" s="104"/>
      <c r="O208" s="105"/>
      <c r="P208" s="105"/>
      <c r="Q208" s="105"/>
      <c r="R208" s="105"/>
      <c r="S208" s="105"/>
      <c r="T208" s="105"/>
      <c r="U208" s="105"/>
      <c r="V208" s="105"/>
      <c r="W208" s="105"/>
      <c r="X208" s="106"/>
    </row>
    <row r="209" spans="1:257" ht="24.9" customHeight="1">
      <c r="A209" s="80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57" ht="24.9" customHeight="1">
      <c r="A210" s="80"/>
      <c r="B210" s="82"/>
      <c r="C210" s="83" t="s">
        <v>64</v>
      </c>
      <c r="D210" s="84"/>
      <c r="E210" s="84"/>
      <c r="F210" s="84"/>
      <c r="G210" s="84"/>
      <c r="H210" s="84"/>
      <c r="I210" s="84"/>
      <c r="J210" s="84"/>
      <c r="K210" s="85" t="s">
        <v>65</v>
      </c>
      <c r="L210" s="86"/>
      <c r="M210" s="15"/>
      <c r="N210" s="82"/>
      <c r="O210" s="83" t="s">
        <v>64</v>
      </c>
      <c r="P210" s="84"/>
      <c r="Q210" s="84"/>
      <c r="R210" s="84"/>
      <c r="S210" s="84"/>
      <c r="T210" s="84"/>
      <c r="U210" s="84"/>
      <c r="V210" s="84"/>
      <c r="W210" s="85" t="s">
        <v>65</v>
      </c>
      <c r="X210" s="86"/>
    </row>
    <row r="211" spans="1:257" ht="24.9" customHeight="1">
      <c r="A211" s="90"/>
      <c r="B211" s="91"/>
      <c r="C211" s="92" t="str">
        <f>$AA$28</f>
        <v>F.P.F.M. - Taça São Paulo - 2026</v>
      </c>
      <c r="D211" s="93"/>
      <c r="E211" s="93"/>
      <c r="F211" s="93"/>
      <c r="G211" s="93"/>
      <c r="H211" s="93"/>
      <c r="I211" s="93"/>
      <c r="J211" s="93"/>
      <c r="K211" s="94" t="str">
        <f>$AB$28</f>
        <v>ADULTO - Interior - Ituano</v>
      </c>
      <c r="L211" s="95"/>
      <c r="M211" s="96"/>
      <c r="N211" s="97"/>
      <c r="O211" s="92" t="str">
        <f>$AA$29</f>
        <v>F.P.F.M. - Taça São Paulo - 2026</v>
      </c>
      <c r="P211" s="93"/>
      <c r="Q211" s="93"/>
      <c r="R211" s="93"/>
      <c r="S211" s="93"/>
      <c r="T211" s="93"/>
      <c r="U211" s="93"/>
      <c r="V211" s="93"/>
      <c r="W211" s="94" t="str">
        <f>$AB$29</f>
        <v>ADULTO - Interior - Ituano</v>
      </c>
      <c r="X211" s="95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  <c r="AX211" s="98"/>
      <c r="AY211" s="98"/>
      <c r="AZ211" s="98"/>
      <c r="BA211" s="98"/>
      <c r="BB211" s="98"/>
      <c r="BC211" s="98"/>
      <c r="BD211" s="98"/>
      <c r="BE211" s="98"/>
      <c r="BF211" s="98"/>
      <c r="BG211" s="98"/>
      <c r="BH211" s="98"/>
      <c r="BI211" s="98"/>
      <c r="BJ211" s="98"/>
      <c r="BK211" s="98"/>
      <c r="BL211" s="98"/>
      <c r="BM211" s="98"/>
      <c r="BN211" s="98"/>
      <c r="BO211" s="98"/>
      <c r="BP211" s="98"/>
      <c r="BQ211" s="98"/>
      <c r="BR211" s="98"/>
      <c r="BS211" s="98"/>
      <c r="BT211" s="98"/>
      <c r="BU211" s="98"/>
      <c r="BV211" s="98"/>
      <c r="BW211" s="98"/>
      <c r="BX211" s="98"/>
      <c r="BY211" s="98"/>
      <c r="BZ211" s="98"/>
      <c r="CA211" s="98"/>
      <c r="CB211" s="98"/>
      <c r="CC211" s="98"/>
      <c r="CD211" s="98"/>
      <c r="CE211" s="98"/>
      <c r="CF211" s="98"/>
      <c r="CG211" s="98"/>
      <c r="CH211" s="98"/>
      <c r="CI211" s="98"/>
      <c r="CJ211" s="98"/>
      <c r="CK211" s="98"/>
      <c r="CL211" s="98"/>
      <c r="CM211" s="98"/>
      <c r="CN211" s="98"/>
      <c r="CO211" s="98"/>
      <c r="CP211" s="98"/>
      <c r="CQ211" s="98"/>
      <c r="CR211" s="98"/>
      <c r="CS211" s="98"/>
      <c r="CT211" s="98"/>
      <c r="CU211" s="98"/>
      <c r="CV211" s="98"/>
      <c r="CW211" s="98"/>
      <c r="CX211" s="98"/>
      <c r="CY211" s="98"/>
      <c r="CZ211" s="98"/>
      <c r="DA211" s="98"/>
      <c r="DB211" s="98"/>
      <c r="DC211" s="98"/>
      <c r="DD211" s="98"/>
      <c r="DE211" s="98"/>
      <c r="DF211" s="98"/>
      <c r="DG211" s="98"/>
      <c r="DH211" s="98"/>
      <c r="DI211" s="98"/>
      <c r="DJ211" s="98"/>
      <c r="DK211" s="98"/>
      <c r="DL211" s="98"/>
      <c r="DM211" s="98"/>
      <c r="DN211" s="98"/>
      <c r="DO211" s="98"/>
      <c r="DP211" s="98"/>
      <c r="DQ211" s="98"/>
      <c r="DR211" s="98"/>
      <c r="DS211" s="98"/>
      <c r="DT211" s="98"/>
      <c r="DU211" s="98"/>
      <c r="DV211" s="98"/>
      <c r="DW211" s="98"/>
      <c r="DX211" s="98"/>
      <c r="DY211" s="98"/>
      <c r="DZ211" s="98"/>
      <c r="EA211" s="98"/>
      <c r="EB211" s="98"/>
      <c r="EC211" s="98"/>
      <c r="ED211" s="98"/>
      <c r="EE211" s="98"/>
      <c r="EF211" s="98"/>
      <c r="EG211" s="98"/>
      <c r="EH211" s="98"/>
      <c r="EI211" s="98"/>
      <c r="EJ211" s="98"/>
      <c r="EK211" s="98"/>
      <c r="EL211" s="98"/>
      <c r="EM211" s="98"/>
      <c r="EN211" s="98"/>
      <c r="EO211" s="98"/>
      <c r="EP211" s="98"/>
      <c r="EQ211" s="98"/>
      <c r="ER211" s="98"/>
      <c r="ES211" s="98"/>
      <c r="ET211" s="98"/>
      <c r="EU211" s="98"/>
      <c r="EV211" s="98"/>
      <c r="EW211" s="98"/>
      <c r="EX211" s="98"/>
      <c r="EY211" s="98"/>
      <c r="EZ211" s="98"/>
      <c r="FA211" s="98"/>
      <c r="FB211" s="98"/>
      <c r="FC211" s="98"/>
      <c r="FD211" s="98"/>
      <c r="FE211" s="98"/>
      <c r="FF211" s="98"/>
      <c r="FG211" s="98"/>
      <c r="FH211" s="98"/>
      <c r="FI211" s="98"/>
      <c r="FJ211" s="98"/>
      <c r="FK211" s="98"/>
      <c r="FL211" s="98"/>
      <c r="FM211" s="98"/>
      <c r="FN211" s="98"/>
      <c r="FO211" s="98"/>
      <c r="FP211" s="98"/>
      <c r="FQ211" s="98"/>
      <c r="FR211" s="98"/>
      <c r="FS211" s="98"/>
      <c r="FT211" s="98"/>
      <c r="FU211" s="98"/>
      <c r="FV211" s="98"/>
      <c r="FW211" s="98"/>
      <c r="FX211" s="98"/>
      <c r="FY211" s="98"/>
      <c r="FZ211" s="98"/>
      <c r="GA211" s="98"/>
      <c r="GB211" s="98"/>
      <c r="GC211" s="98"/>
      <c r="GD211" s="98"/>
      <c r="GE211" s="98"/>
      <c r="GF211" s="98"/>
      <c r="GG211" s="98"/>
      <c r="GH211" s="98"/>
      <c r="GI211" s="98"/>
      <c r="GJ211" s="98"/>
      <c r="GK211" s="98"/>
      <c r="GL211" s="98"/>
      <c r="GM211" s="98"/>
      <c r="GN211" s="98"/>
      <c r="GO211" s="98"/>
      <c r="GP211" s="98"/>
      <c r="GQ211" s="98"/>
      <c r="GR211" s="98"/>
      <c r="GS211" s="98"/>
      <c r="GT211" s="98"/>
      <c r="GU211" s="98"/>
      <c r="GV211" s="98"/>
      <c r="GW211" s="98"/>
      <c r="GX211" s="98"/>
      <c r="GY211" s="98"/>
      <c r="GZ211" s="98"/>
      <c r="HA211" s="98"/>
      <c r="HB211" s="98"/>
      <c r="HC211" s="98"/>
      <c r="HD211" s="98"/>
      <c r="HE211" s="98"/>
      <c r="HF211" s="98"/>
      <c r="HG211" s="98"/>
      <c r="HH211" s="98"/>
      <c r="HI211" s="98"/>
      <c r="HJ211" s="98"/>
      <c r="HK211" s="98"/>
      <c r="HL211" s="98"/>
      <c r="HM211" s="98"/>
      <c r="HN211" s="98"/>
      <c r="HO211" s="98"/>
      <c r="HP211" s="98"/>
      <c r="HQ211" s="98"/>
      <c r="HR211" s="98"/>
      <c r="HS211" s="98"/>
      <c r="HT211" s="98"/>
      <c r="HU211" s="98"/>
      <c r="HV211" s="98"/>
      <c r="HW211" s="98"/>
      <c r="HX211" s="98"/>
      <c r="HY211" s="98"/>
      <c r="HZ211" s="98"/>
      <c r="IA211" s="98"/>
      <c r="IB211" s="98"/>
      <c r="IC211" s="98"/>
      <c r="ID211" s="98"/>
      <c r="IE211" s="98"/>
      <c r="IF211" s="98"/>
      <c r="IG211" s="98"/>
      <c r="IH211" s="98"/>
      <c r="II211" s="98"/>
      <c r="IJ211" s="98"/>
      <c r="IK211" s="98"/>
      <c r="IL211" s="98"/>
      <c r="IM211" s="98"/>
      <c r="IN211" s="98"/>
      <c r="IO211" s="98"/>
      <c r="IP211" s="98"/>
      <c r="IQ211" s="98"/>
      <c r="IR211" s="98"/>
      <c r="IS211" s="98"/>
      <c r="IT211" s="98"/>
      <c r="IU211" s="98"/>
      <c r="IV211" s="98"/>
      <c r="IW211" s="98"/>
    </row>
    <row r="212" spans="1:257" ht="24.9" customHeight="1">
      <c r="A212" s="80"/>
      <c r="B212" s="99"/>
      <c r="C212" s="16"/>
      <c r="D212" s="16"/>
      <c r="E212" s="38"/>
      <c r="F212" s="38"/>
      <c r="G212" s="38"/>
      <c r="H212" s="38"/>
      <c r="I212" s="38"/>
      <c r="J212" s="15"/>
      <c r="K212" s="15"/>
      <c r="L212" s="100"/>
      <c r="M212" s="15"/>
      <c r="N212" s="99"/>
      <c r="O212" s="16"/>
      <c r="P212" s="16"/>
      <c r="Q212" s="38"/>
      <c r="R212" s="38"/>
      <c r="S212" s="38"/>
      <c r="T212" s="38"/>
      <c r="U212" s="38"/>
      <c r="V212" s="15"/>
      <c r="W212" s="15"/>
      <c r="X212" s="100"/>
    </row>
    <row r="213" spans="1:257" ht="24.9" customHeight="1">
      <c r="A213" s="80">
        <v>1</v>
      </c>
      <c r="B213" s="99"/>
      <c r="C213" s="101" t="s">
        <v>71</v>
      </c>
      <c r="D213" s="16"/>
      <c r="E213" s="119" t="str">
        <f>$AF$28</f>
        <v xml:space="preserve"> BUENO-ITU </v>
      </c>
      <c r="F213" s="119"/>
      <c r="G213" s="119"/>
      <c r="H213" s="119"/>
      <c r="I213" s="119"/>
      <c r="J213" s="15"/>
      <c r="K213" s="15"/>
      <c r="L213" s="100"/>
      <c r="M213" s="15"/>
      <c r="N213" s="99"/>
      <c r="O213" s="101" t="s">
        <v>71</v>
      </c>
      <c r="P213" s="16"/>
      <c r="Q213" s="119" t="str">
        <f>$AF$29</f>
        <v xml:space="preserve"> PIETRO ERCOLIN-ECSB </v>
      </c>
      <c r="R213" s="119"/>
      <c r="S213" s="119"/>
      <c r="T213" s="119"/>
      <c r="U213" s="119"/>
      <c r="V213" s="15"/>
      <c r="W213" s="15"/>
      <c r="X213" s="100"/>
    </row>
    <row r="214" spans="1:257" ht="24.9" customHeight="1">
      <c r="A214" s="80">
        <v>1</v>
      </c>
      <c r="B214" s="99"/>
      <c r="C214" s="122">
        <f>$AC$28</f>
        <v>1</v>
      </c>
      <c r="D214" s="36"/>
      <c r="E214" s="119"/>
      <c r="F214" s="119"/>
      <c r="G214" s="119"/>
      <c r="H214" s="119"/>
      <c r="I214" s="119"/>
      <c r="J214" s="15"/>
      <c r="K214" s="121"/>
      <c r="L214" s="100"/>
      <c r="M214" s="15"/>
      <c r="N214" s="99"/>
      <c r="O214" s="122">
        <f>$AC$29</f>
        <v>1</v>
      </c>
      <c r="P214" s="36"/>
      <c r="Q214" s="119"/>
      <c r="R214" s="119"/>
      <c r="S214" s="119"/>
      <c r="T214" s="119"/>
      <c r="U214" s="119"/>
      <c r="V214" s="15"/>
      <c r="W214" s="121"/>
      <c r="X214" s="100"/>
    </row>
    <row r="215" spans="1:257" ht="24.9" customHeight="1">
      <c r="A215" s="80"/>
      <c r="B215" s="99"/>
      <c r="C215" s="122"/>
      <c r="D215" s="36"/>
      <c r="E215" s="102"/>
      <c r="F215" s="102"/>
      <c r="G215" s="102"/>
      <c r="H215" s="102"/>
      <c r="I215" s="102"/>
      <c r="J215" s="15"/>
      <c r="K215" s="121"/>
      <c r="L215" s="100"/>
      <c r="M215" s="15"/>
      <c r="N215" s="99"/>
      <c r="O215" s="122"/>
      <c r="P215" s="36"/>
      <c r="Q215" s="102"/>
      <c r="R215" s="102"/>
      <c r="S215" s="102"/>
      <c r="T215" s="102"/>
      <c r="U215" s="102"/>
      <c r="V215" s="15"/>
      <c r="W215" s="121"/>
      <c r="X215" s="100"/>
    </row>
    <row r="216" spans="1:257" ht="24.9" customHeight="1">
      <c r="A216" s="80"/>
      <c r="B216" s="99"/>
      <c r="C216" s="15"/>
      <c r="D216" s="36"/>
      <c r="E216" s="102"/>
      <c r="F216" s="102"/>
      <c r="G216" s="102"/>
      <c r="H216" s="102"/>
      <c r="I216" s="102"/>
      <c r="J216" s="15"/>
      <c r="K216" s="121"/>
      <c r="L216" s="100"/>
      <c r="M216" s="15"/>
      <c r="N216" s="99"/>
      <c r="O216" s="15"/>
      <c r="P216" s="36"/>
      <c r="Q216" s="102"/>
      <c r="R216" s="102"/>
      <c r="S216" s="102"/>
      <c r="T216" s="102"/>
      <c r="U216" s="102"/>
      <c r="V216" s="15"/>
      <c r="W216" s="121"/>
      <c r="X216" s="100"/>
    </row>
    <row r="217" spans="1:257" ht="24.9" customHeight="1">
      <c r="A217" s="80"/>
      <c r="B217" s="99"/>
      <c r="C217" s="101" t="s">
        <v>72</v>
      </c>
      <c r="D217" s="36"/>
      <c r="E217" s="102"/>
      <c r="F217" s="102"/>
      <c r="G217" s="102"/>
      <c r="H217" s="102"/>
      <c r="I217" s="102"/>
      <c r="J217" s="15"/>
      <c r="K217" s="15"/>
      <c r="L217" s="100"/>
      <c r="M217" s="15"/>
      <c r="N217" s="99"/>
      <c r="O217" s="101" t="s">
        <v>72</v>
      </c>
      <c r="P217" s="36"/>
      <c r="Q217" s="102"/>
      <c r="R217" s="102"/>
      <c r="S217" s="102"/>
      <c r="T217" s="102"/>
      <c r="U217" s="102"/>
      <c r="V217" s="15"/>
      <c r="W217" s="15"/>
      <c r="X217" s="100"/>
    </row>
    <row r="218" spans="1:257" ht="24.9" customHeight="1">
      <c r="A218" s="80"/>
      <c r="B218" s="103"/>
      <c r="C218" s="122">
        <f>$AD$28</f>
        <v>5</v>
      </c>
      <c r="D218" s="15"/>
      <c r="E218" s="15"/>
      <c r="F218" s="15"/>
      <c r="G218" s="15"/>
      <c r="H218" s="15"/>
      <c r="I218" s="15"/>
      <c r="J218" s="15"/>
      <c r="K218" s="15"/>
      <c r="L218" s="100"/>
      <c r="M218" s="15"/>
      <c r="N218" s="103"/>
      <c r="O218" s="122">
        <f>$AD$29</f>
        <v>5</v>
      </c>
      <c r="P218" s="15"/>
      <c r="Q218" s="15"/>
      <c r="R218" s="15"/>
      <c r="S218" s="15"/>
      <c r="T218" s="15"/>
      <c r="U218" s="15"/>
      <c r="V218" s="15"/>
      <c r="W218" s="15"/>
      <c r="X218" s="100"/>
    </row>
    <row r="219" spans="1:257" ht="24.9" customHeight="1">
      <c r="A219" s="80">
        <v>1</v>
      </c>
      <c r="B219" s="103"/>
      <c r="C219" s="122"/>
      <c r="D219" s="15"/>
      <c r="E219" s="119" t="str">
        <f>$AG$28</f>
        <v xml:space="preserve"> JOÃO JANUARIO-ITU </v>
      </c>
      <c r="F219" s="119"/>
      <c r="G219" s="119"/>
      <c r="H219" s="119"/>
      <c r="I219" s="119"/>
      <c r="J219" s="15"/>
      <c r="K219" s="15"/>
      <c r="L219" s="100"/>
      <c r="M219" s="15"/>
      <c r="N219" s="103"/>
      <c r="O219" s="122"/>
      <c r="P219" s="15"/>
      <c r="Q219" s="119" t="str">
        <f>$AG$29</f>
        <v xml:space="preserve"> ADILSON HOLANDA-CFC </v>
      </c>
      <c r="R219" s="119"/>
      <c r="S219" s="119"/>
      <c r="T219" s="119"/>
      <c r="U219" s="119"/>
      <c r="V219" s="15"/>
      <c r="W219" s="15"/>
      <c r="X219" s="100"/>
    </row>
    <row r="220" spans="1:257" ht="24.9" customHeight="1">
      <c r="A220" s="80">
        <v>1</v>
      </c>
      <c r="B220" s="103"/>
      <c r="C220" s="15"/>
      <c r="D220" s="15"/>
      <c r="E220" s="119"/>
      <c r="F220" s="119"/>
      <c r="G220" s="119"/>
      <c r="H220" s="119"/>
      <c r="I220" s="119"/>
      <c r="J220" s="15"/>
      <c r="K220" s="121"/>
      <c r="L220" s="100"/>
      <c r="M220" s="15"/>
      <c r="N220" s="103"/>
      <c r="O220" s="15"/>
      <c r="P220" s="15"/>
      <c r="Q220" s="119"/>
      <c r="R220" s="119"/>
      <c r="S220" s="119"/>
      <c r="T220" s="119"/>
      <c r="U220" s="119"/>
      <c r="V220" s="15"/>
      <c r="W220" s="121"/>
      <c r="X220" s="100"/>
    </row>
    <row r="221" spans="1:257" ht="24.9" customHeight="1">
      <c r="A221" s="80"/>
      <c r="B221" s="103"/>
      <c r="C221" s="101" t="s">
        <v>68</v>
      </c>
      <c r="D221" s="15"/>
      <c r="E221" s="102"/>
      <c r="F221" s="102"/>
      <c r="G221" s="102"/>
      <c r="H221" s="102"/>
      <c r="I221" s="102"/>
      <c r="J221" s="15"/>
      <c r="K221" s="121"/>
      <c r="L221" s="100"/>
      <c r="M221" s="15"/>
      <c r="N221" s="103"/>
      <c r="O221" s="101" t="s">
        <v>68</v>
      </c>
      <c r="P221" s="15"/>
      <c r="Q221" s="102"/>
      <c r="R221" s="102"/>
      <c r="S221" s="102"/>
      <c r="T221" s="102"/>
      <c r="U221" s="102"/>
      <c r="V221" s="15"/>
      <c r="W221" s="121"/>
      <c r="X221" s="100"/>
    </row>
    <row r="222" spans="1:257" ht="24.9" customHeight="1">
      <c r="A222" s="80"/>
      <c r="B222" s="103"/>
      <c r="C222" s="122">
        <f>$AE$28</f>
        <v>6</v>
      </c>
      <c r="D222" s="15"/>
      <c r="E222" s="102"/>
      <c r="F222" s="102"/>
      <c r="G222" s="102"/>
      <c r="H222" s="102"/>
      <c r="I222" s="102"/>
      <c r="J222" s="15"/>
      <c r="K222" s="121"/>
      <c r="L222" s="100"/>
      <c r="M222" s="15"/>
      <c r="N222" s="103"/>
      <c r="O222" s="122">
        <f>$AE$29</f>
        <v>1</v>
      </c>
      <c r="P222" s="15"/>
      <c r="Q222" s="102"/>
      <c r="R222" s="102"/>
      <c r="S222" s="102"/>
      <c r="T222" s="102"/>
      <c r="U222" s="102"/>
      <c r="V222" s="15"/>
      <c r="W222" s="121"/>
      <c r="X222" s="100"/>
    </row>
    <row r="223" spans="1:257" ht="24.9" customHeight="1">
      <c r="A223" s="80"/>
      <c r="B223" s="103"/>
      <c r="C223" s="122"/>
      <c r="D223" s="15"/>
      <c r="E223" s="102"/>
      <c r="F223" s="102"/>
      <c r="G223" s="102"/>
      <c r="H223" s="102"/>
      <c r="I223" s="102"/>
      <c r="J223" s="15"/>
      <c r="K223" s="15"/>
      <c r="L223" s="100"/>
      <c r="M223" s="15"/>
      <c r="N223" s="103"/>
      <c r="O223" s="122"/>
      <c r="P223" s="15"/>
      <c r="Q223" s="102"/>
      <c r="R223" s="102"/>
      <c r="S223" s="102"/>
      <c r="T223" s="102"/>
      <c r="U223" s="102"/>
      <c r="V223" s="15"/>
      <c r="W223" s="15"/>
      <c r="X223" s="100"/>
    </row>
    <row r="224" spans="1:257" ht="24.9" customHeight="1">
      <c r="A224" s="80"/>
      <c r="B224" s="104"/>
      <c r="C224" s="105"/>
      <c r="D224" s="105"/>
      <c r="E224" s="105"/>
      <c r="F224" s="105"/>
      <c r="G224" s="105"/>
      <c r="H224" s="105"/>
      <c r="I224" s="105"/>
      <c r="J224" s="105"/>
      <c r="K224" s="105"/>
      <c r="L224" s="106"/>
      <c r="M224" s="15"/>
      <c r="N224" s="104"/>
      <c r="O224" s="105"/>
      <c r="P224" s="105"/>
      <c r="Q224" s="105"/>
      <c r="R224" s="105"/>
      <c r="S224" s="105"/>
      <c r="T224" s="105"/>
      <c r="U224" s="105"/>
      <c r="V224" s="105"/>
      <c r="W224" s="105"/>
      <c r="X224" s="106"/>
    </row>
    <row r="225" spans="1:257" ht="24.9" customHeight="1">
      <c r="A225" s="80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57" ht="24.9" customHeight="1">
      <c r="A226" s="80"/>
      <c r="B226" s="82"/>
      <c r="C226" s="83" t="s">
        <v>64</v>
      </c>
      <c r="D226" s="84"/>
      <c r="E226" s="84"/>
      <c r="F226" s="84"/>
      <c r="G226" s="84"/>
      <c r="H226" s="84"/>
      <c r="I226" s="84"/>
      <c r="J226" s="84"/>
      <c r="K226" s="85" t="s">
        <v>65</v>
      </c>
      <c r="L226" s="86"/>
      <c r="M226" s="15"/>
      <c r="N226" s="82"/>
      <c r="O226" s="83" t="s">
        <v>64</v>
      </c>
      <c r="P226" s="84"/>
      <c r="Q226" s="84"/>
      <c r="R226" s="84"/>
      <c r="S226" s="84"/>
      <c r="T226" s="84"/>
      <c r="U226" s="84"/>
      <c r="V226" s="84"/>
      <c r="W226" s="85" t="s">
        <v>65</v>
      </c>
      <c r="X226" s="86"/>
    </row>
    <row r="227" spans="1:257" ht="24.9" customHeight="1">
      <c r="A227" s="90"/>
      <c r="B227" s="91"/>
      <c r="C227" s="92" t="str">
        <f>$AA$30</f>
        <v>F.P.F.M. - Taça São Paulo - 2026</v>
      </c>
      <c r="D227" s="93"/>
      <c r="E227" s="93"/>
      <c r="F227" s="93"/>
      <c r="G227" s="93"/>
      <c r="H227" s="93"/>
      <c r="I227" s="93"/>
      <c r="J227" s="93"/>
      <c r="K227" s="94" t="str">
        <f>$AB$30</f>
        <v>ADULTO - Interior - Ituano</v>
      </c>
      <c r="L227" s="95"/>
      <c r="M227" s="96"/>
      <c r="N227" s="97"/>
      <c r="O227" s="92" t="str">
        <f>$AA$31</f>
        <v>F.P.F.M. - Taça São Paulo - 2026</v>
      </c>
      <c r="P227" s="93"/>
      <c r="Q227" s="93"/>
      <c r="R227" s="93"/>
      <c r="S227" s="93"/>
      <c r="T227" s="93"/>
      <c r="U227" s="93"/>
      <c r="V227" s="93"/>
      <c r="W227" s="94" t="str">
        <f>$AB$31</f>
        <v>ADULTO - Interior - Ituano</v>
      </c>
      <c r="X227" s="95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  <c r="AX227" s="98"/>
      <c r="AY227" s="98"/>
      <c r="AZ227" s="98"/>
      <c r="BA227" s="98"/>
      <c r="BB227" s="98"/>
      <c r="BC227" s="98"/>
      <c r="BD227" s="98"/>
      <c r="BE227" s="98"/>
      <c r="BF227" s="98"/>
      <c r="BG227" s="98"/>
      <c r="BH227" s="98"/>
      <c r="BI227" s="98"/>
      <c r="BJ227" s="98"/>
      <c r="BK227" s="98"/>
      <c r="BL227" s="98"/>
      <c r="BM227" s="98"/>
      <c r="BN227" s="98"/>
      <c r="BO227" s="98"/>
      <c r="BP227" s="98"/>
      <c r="BQ227" s="98"/>
      <c r="BR227" s="98"/>
      <c r="BS227" s="98"/>
      <c r="BT227" s="98"/>
      <c r="BU227" s="98"/>
      <c r="BV227" s="98"/>
      <c r="BW227" s="98"/>
      <c r="BX227" s="98"/>
      <c r="BY227" s="98"/>
      <c r="BZ227" s="98"/>
      <c r="CA227" s="98"/>
      <c r="CB227" s="98"/>
      <c r="CC227" s="98"/>
      <c r="CD227" s="98"/>
      <c r="CE227" s="98"/>
      <c r="CF227" s="98"/>
      <c r="CG227" s="98"/>
      <c r="CH227" s="98"/>
      <c r="CI227" s="98"/>
      <c r="CJ227" s="98"/>
      <c r="CK227" s="98"/>
      <c r="CL227" s="98"/>
      <c r="CM227" s="98"/>
      <c r="CN227" s="98"/>
      <c r="CO227" s="98"/>
      <c r="CP227" s="98"/>
      <c r="CQ227" s="98"/>
      <c r="CR227" s="98"/>
      <c r="CS227" s="98"/>
      <c r="CT227" s="98"/>
      <c r="CU227" s="98"/>
      <c r="CV227" s="98"/>
      <c r="CW227" s="98"/>
      <c r="CX227" s="98"/>
      <c r="CY227" s="98"/>
      <c r="CZ227" s="98"/>
      <c r="DA227" s="98"/>
      <c r="DB227" s="98"/>
      <c r="DC227" s="98"/>
      <c r="DD227" s="98"/>
      <c r="DE227" s="98"/>
      <c r="DF227" s="98"/>
      <c r="DG227" s="98"/>
      <c r="DH227" s="98"/>
      <c r="DI227" s="98"/>
      <c r="DJ227" s="98"/>
      <c r="DK227" s="98"/>
      <c r="DL227" s="98"/>
      <c r="DM227" s="98"/>
      <c r="DN227" s="98"/>
      <c r="DO227" s="98"/>
      <c r="DP227" s="98"/>
      <c r="DQ227" s="98"/>
      <c r="DR227" s="98"/>
      <c r="DS227" s="98"/>
      <c r="DT227" s="98"/>
      <c r="DU227" s="98"/>
      <c r="DV227" s="98"/>
      <c r="DW227" s="98"/>
      <c r="DX227" s="98"/>
      <c r="DY227" s="98"/>
      <c r="DZ227" s="98"/>
      <c r="EA227" s="98"/>
      <c r="EB227" s="98"/>
      <c r="EC227" s="98"/>
      <c r="ED227" s="98"/>
      <c r="EE227" s="98"/>
      <c r="EF227" s="98"/>
      <c r="EG227" s="98"/>
      <c r="EH227" s="98"/>
      <c r="EI227" s="98"/>
      <c r="EJ227" s="98"/>
      <c r="EK227" s="98"/>
      <c r="EL227" s="98"/>
      <c r="EM227" s="98"/>
      <c r="EN227" s="98"/>
      <c r="EO227" s="98"/>
      <c r="EP227" s="98"/>
      <c r="EQ227" s="98"/>
      <c r="ER227" s="98"/>
      <c r="ES227" s="98"/>
      <c r="ET227" s="98"/>
      <c r="EU227" s="98"/>
      <c r="EV227" s="98"/>
      <c r="EW227" s="98"/>
      <c r="EX227" s="98"/>
      <c r="EY227" s="98"/>
      <c r="EZ227" s="98"/>
      <c r="FA227" s="98"/>
      <c r="FB227" s="98"/>
      <c r="FC227" s="98"/>
      <c r="FD227" s="98"/>
      <c r="FE227" s="98"/>
      <c r="FF227" s="98"/>
      <c r="FG227" s="98"/>
      <c r="FH227" s="98"/>
      <c r="FI227" s="98"/>
      <c r="FJ227" s="98"/>
      <c r="FK227" s="98"/>
      <c r="FL227" s="98"/>
      <c r="FM227" s="98"/>
      <c r="FN227" s="98"/>
      <c r="FO227" s="98"/>
      <c r="FP227" s="98"/>
      <c r="FQ227" s="98"/>
      <c r="FR227" s="98"/>
      <c r="FS227" s="98"/>
      <c r="FT227" s="98"/>
      <c r="FU227" s="98"/>
      <c r="FV227" s="98"/>
      <c r="FW227" s="98"/>
      <c r="FX227" s="98"/>
      <c r="FY227" s="98"/>
      <c r="FZ227" s="98"/>
      <c r="GA227" s="98"/>
      <c r="GB227" s="98"/>
      <c r="GC227" s="98"/>
      <c r="GD227" s="98"/>
      <c r="GE227" s="98"/>
      <c r="GF227" s="98"/>
      <c r="GG227" s="98"/>
      <c r="GH227" s="98"/>
      <c r="GI227" s="98"/>
      <c r="GJ227" s="98"/>
      <c r="GK227" s="98"/>
      <c r="GL227" s="98"/>
      <c r="GM227" s="98"/>
      <c r="GN227" s="98"/>
      <c r="GO227" s="98"/>
      <c r="GP227" s="98"/>
      <c r="GQ227" s="98"/>
      <c r="GR227" s="98"/>
      <c r="GS227" s="98"/>
      <c r="GT227" s="98"/>
      <c r="GU227" s="98"/>
      <c r="GV227" s="98"/>
      <c r="GW227" s="98"/>
      <c r="GX227" s="98"/>
      <c r="GY227" s="98"/>
      <c r="GZ227" s="98"/>
      <c r="HA227" s="98"/>
      <c r="HB227" s="98"/>
      <c r="HC227" s="98"/>
      <c r="HD227" s="98"/>
      <c r="HE227" s="98"/>
      <c r="HF227" s="98"/>
      <c r="HG227" s="98"/>
      <c r="HH227" s="98"/>
      <c r="HI227" s="98"/>
      <c r="HJ227" s="98"/>
      <c r="HK227" s="98"/>
      <c r="HL227" s="98"/>
      <c r="HM227" s="98"/>
      <c r="HN227" s="98"/>
      <c r="HO227" s="98"/>
      <c r="HP227" s="98"/>
      <c r="HQ227" s="98"/>
      <c r="HR227" s="98"/>
      <c r="HS227" s="98"/>
      <c r="HT227" s="98"/>
      <c r="HU227" s="98"/>
      <c r="HV227" s="98"/>
      <c r="HW227" s="98"/>
      <c r="HX227" s="98"/>
      <c r="HY227" s="98"/>
      <c r="HZ227" s="98"/>
      <c r="IA227" s="98"/>
      <c r="IB227" s="98"/>
      <c r="IC227" s="98"/>
      <c r="ID227" s="98"/>
      <c r="IE227" s="98"/>
      <c r="IF227" s="98"/>
      <c r="IG227" s="98"/>
      <c r="IH227" s="98"/>
      <c r="II227" s="98"/>
      <c r="IJ227" s="98"/>
      <c r="IK227" s="98"/>
      <c r="IL227" s="98"/>
      <c r="IM227" s="98"/>
      <c r="IN227" s="98"/>
      <c r="IO227" s="98"/>
      <c r="IP227" s="98"/>
      <c r="IQ227" s="98"/>
      <c r="IR227" s="98"/>
      <c r="IS227" s="98"/>
      <c r="IT227" s="98"/>
      <c r="IU227" s="98"/>
      <c r="IV227" s="98"/>
      <c r="IW227" s="98"/>
    </row>
    <row r="228" spans="1:257" ht="24.9" customHeight="1">
      <c r="A228" s="80"/>
      <c r="B228" s="99"/>
      <c r="C228" s="16"/>
      <c r="D228" s="16"/>
      <c r="E228" s="38"/>
      <c r="F228" s="38"/>
      <c r="G228" s="38"/>
      <c r="H228" s="38"/>
      <c r="I228" s="38"/>
      <c r="J228" s="15"/>
      <c r="K228" s="15"/>
      <c r="L228" s="100"/>
      <c r="M228" s="15"/>
      <c r="N228" s="99"/>
      <c r="O228" s="16"/>
      <c r="P228" s="16"/>
      <c r="Q228" s="38"/>
      <c r="R228" s="38"/>
      <c r="S228" s="38"/>
      <c r="T228" s="38"/>
      <c r="U228" s="38"/>
      <c r="V228" s="15"/>
      <c r="W228" s="15"/>
      <c r="X228" s="100"/>
    </row>
    <row r="229" spans="1:257" ht="24.9" customHeight="1">
      <c r="A229" s="80">
        <v>1</v>
      </c>
      <c r="B229" s="99"/>
      <c r="C229" s="101" t="s">
        <v>71</v>
      </c>
      <c r="D229" s="16"/>
      <c r="E229" s="119" t="str">
        <f>$AF$30</f>
        <v xml:space="preserve"> GIOVANNI SAJO-ECSB </v>
      </c>
      <c r="F229" s="119"/>
      <c r="G229" s="119"/>
      <c r="H229" s="119"/>
      <c r="I229" s="119"/>
      <c r="J229" s="15"/>
      <c r="K229" s="15"/>
      <c r="L229" s="100"/>
      <c r="M229" s="15"/>
      <c r="N229" s="99"/>
      <c r="O229" s="101" t="s">
        <v>71</v>
      </c>
      <c r="P229" s="16"/>
      <c r="Q229" s="119" t="str">
        <f>$AF$31</f>
        <v xml:space="preserve"> BUZIN-ECSB </v>
      </c>
      <c r="R229" s="119"/>
      <c r="S229" s="119"/>
      <c r="T229" s="119"/>
      <c r="U229" s="119"/>
      <c r="V229" s="15"/>
      <c r="W229" s="15"/>
      <c r="X229" s="100"/>
    </row>
    <row r="230" spans="1:257" ht="24.9" customHeight="1">
      <c r="A230" s="80">
        <v>1</v>
      </c>
      <c r="B230" s="99"/>
      <c r="C230" s="122">
        <f>$AC$30</f>
        <v>1</v>
      </c>
      <c r="D230" s="36"/>
      <c r="E230" s="119"/>
      <c r="F230" s="119"/>
      <c r="G230" s="119"/>
      <c r="H230" s="119"/>
      <c r="I230" s="119"/>
      <c r="J230" s="15"/>
      <c r="K230" s="121"/>
      <c r="L230" s="100"/>
      <c r="M230" s="15"/>
      <c r="N230" s="99"/>
      <c r="O230" s="122">
        <f>$AC$31</f>
        <v>1</v>
      </c>
      <c r="P230" s="36"/>
      <c r="Q230" s="119"/>
      <c r="R230" s="119"/>
      <c r="S230" s="119"/>
      <c r="T230" s="119"/>
      <c r="U230" s="119"/>
      <c r="V230" s="15"/>
      <c r="W230" s="121"/>
      <c r="X230" s="100"/>
    </row>
    <row r="231" spans="1:257" ht="24.9" customHeight="1">
      <c r="A231" s="80"/>
      <c r="B231" s="99"/>
      <c r="C231" s="122"/>
      <c r="D231" s="36"/>
      <c r="E231" s="102"/>
      <c r="F231" s="102"/>
      <c r="G231" s="102"/>
      <c r="H231" s="102"/>
      <c r="I231" s="102"/>
      <c r="J231" s="15"/>
      <c r="K231" s="121"/>
      <c r="L231" s="100"/>
      <c r="M231" s="15"/>
      <c r="N231" s="99"/>
      <c r="O231" s="122"/>
      <c r="P231" s="36"/>
      <c r="Q231" s="102"/>
      <c r="R231" s="102"/>
      <c r="S231" s="102"/>
      <c r="T231" s="102"/>
      <c r="U231" s="102"/>
      <c r="V231" s="15"/>
      <c r="W231" s="121"/>
      <c r="X231" s="100"/>
    </row>
    <row r="232" spans="1:257" ht="24.9" customHeight="1">
      <c r="A232" s="80"/>
      <c r="B232" s="99"/>
      <c r="C232" s="15"/>
      <c r="D232" s="36"/>
      <c r="E232" s="102"/>
      <c r="F232" s="102"/>
      <c r="G232" s="102"/>
      <c r="H232" s="102"/>
      <c r="I232" s="102"/>
      <c r="J232" s="15"/>
      <c r="K232" s="121"/>
      <c r="L232" s="100"/>
      <c r="M232" s="15"/>
      <c r="N232" s="99"/>
      <c r="O232" s="15"/>
      <c r="P232" s="36"/>
      <c r="Q232" s="102"/>
      <c r="R232" s="102"/>
      <c r="S232" s="102"/>
      <c r="T232" s="102"/>
      <c r="U232" s="102"/>
      <c r="V232" s="15"/>
      <c r="W232" s="121"/>
      <c r="X232" s="100"/>
    </row>
    <row r="233" spans="1:257" ht="24.9" customHeight="1">
      <c r="A233" s="80"/>
      <c r="B233" s="99"/>
      <c r="C233" s="101" t="s">
        <v>72</v>
      </c>
      <c r="D233" s="36"/>
      <c r="E233" s="102"/>
      <c r="F233" s="102"/>
      <c r="G233" s="102"/>
      <c r="H233" s="102"/>
      <c r="I233" s="102"/>
      <c r="J233" s="15"/>
      <c r="K233" s="15"/>
      <c r="L233" s="100"/>
      <c r="M233" s="15"/>
      <c r="N233" s="99"/>
      <c r="O233" s="101" t="s">
        <v>72</v>
      </c>
      <c r="P233" s="36"/>
      <c r="Q233" s="102"/>
      <c r="R233" s="102"/>
      <c r="S233" s="102"/>
      <c r="T233" s="102"/>
      <c r="U233" s="102"/>
      <c r="V233" s="15"/>
      <c r="W233" s="15"/>
      <c r="X233" s="100"/>
    </row>
    <row r="234" spans="1:257" ht="24.9" customHeight="1">
      <c r="A234" s="80"/>
      <c r="B234" s="103"/>
      <c r="C234" s="122">
        <f>$AD$30</f>
        <v>5</v>
      </c>
      <c r="D234" s="15"/>
      <c r="E234" s="15"/>
      <c r="F234" s="15"/>
      <c r="G234" s="15"/>
      <c r="H234" s="15"/>
      <c r="I234" s="15"/>
      <c r="J234" s="15"/>
      <c r="K234" s="15"/>
      <c r="L234" s="100"/>
      <c r="M234" s="15"/>
      <c r="N234" s="103"/>
      <c r="O234" s="122">
        <f>$AD$31</f>
        <v>5</v>
      </c>
      <c r="P234" s="15"/>
      <c r="Q234" s="15"/>
      <c r="R234" s="15"/>
      <c r="S234" s="15"/>
      <c r="T234" s="15"/>
      <c r="U234" s="15"/>
      <c r="V234" s="15"/>
      <c r="W234" s="15"/>
      <c r="X234" s="100"/>
    </row>
    <row r="235" spans="1:257" ht="24.9" customHeight="1">
      <c r="A235" s="80">
        <v>1</v>
      </c>
      <c r="B235" s="103"/>
      <c r="C235" s="122"/>
      <c r="D235" s="15"/>
      <c r="E235" s="119" t="str">
        <f>$AG$30</f>
        <v xml:space="preserve"> LEO DEMELITE-ECSB </v>
      </c>
      <c r="F235" s="119"/>
      <c r="G235" s="119"/>
      <c r="H235" s="119"/>
      <c r="I235" s="119"/>
      <c r="J235" s="15"/>
      <c r="K235" s="15"/>
      <c r="L235" s="100"/>
      <c r="M235" s="15"/>
      <c r="N235" s="103"/>
      <c r="O235" s="122"/>
      <c r="P235" s="15"/>
      <c r="Q235" s="119" t="str">
        <f>$AG$31</f>
        <v xml:space="preserve"> JULIO ERCOLIN-ECSB </v>
      </c>
      <c r="R235" s="119"/>
      <c r="S235" s="119"/>
      <c r="T235" s="119"/>
      <c r="U235" s="119"/>
      <c r="V235" s="15"/>
      <c r="W235" s="15"/>
      <c r="X235" s="100"/>
    </row>
    <row r="236" spans="1:257" ht="24.9" customHeight="1">
      <c r="A236" s="80">
        <v>1</v>
      </c>
      <c r="B236" s="103"/>
      <c r="C236" s="15"/>
      <c r="D236" s="15"/>
      <c r="E236" s="119"/>
      <c r="F236" s="119"/>
      <c r="G236" s="119"/>
      <c r="H236" s="119"/>
      <c r="I236" s="119"/>
      <c r="J236" s="15"/>
      <c r="K236" s="121"/>
      <c r="L236" s="100"/>
      <c r="M236" s="15"/>
      <c r="N236" s="103"/>
      <c r="O236" s="15"/>
      <c r="P236" s="15"/>
      <c r="Q236" s="119"/>
      <c r="R236" s="119"/>
      <c r="S236" s="119"/>
      <c r="T236" s="119"/>
      <c r="U236" s="119"/>
      <c r="V236" s="15"/>
      <c r="W236" s="121"/>
      <c r="X236" s="100"/>
    </row>
    <row r="237" spans="1:257" ht="24.9" customHeight="1">
      <c r="A237" s="80"/>
      <c r="B237" s="103"/>
      <c r="C237" s="101" t="s">
        <v>68</v>
      </c>
      <c r="D237" s="15"/>
      <c r="E237" s="102"/>
      <c r="F237" s="102"/>
      <c r="G237" s="102"/>
      <c r="H237" s="102"/>
      <c r="I237" s="102"/>
      <c r="J237" s="15"/>
      <c r="K237" s="121"/>
      <c r="L237" s="100"/>
      <c r="M237" s="15"/>
      <c r="N237" s="103"/>
      <c r="O237" s="101" t="s">
        <v>68</v>
      </c>
      <c r="P237" s="15"/>
      <c r="Q237" s="102"/>
      <c r="R237" s="102"/>
      <c r="S237" s="102"/>
      <c r="T237" s="102"/>
      <c r="U237" s="102"/>
      <c r="V237" s="15"/>
      <c r="W237" s="121"/>
      <c r="X237" s="100"/>
    </row>
    <row r="238" spans="1:257" ht="24.9" customHeight="1">
      <c r="A238" s="80"/>
      <c r="B238" s="103"/>
      <c r="C238" s="122">
        <f>$AE$30</f>
        <v>5</v>
      </c>
      <c r="D238" s="15"/>
      <c r="E238" s="102"/>
      <c r="F238" s="102"/>
      <c r="G238" s="102"/>
      <c r="H238" s="102"/>
      <c r="I238" s="102"/>
      <c r="J238" s="15"/>
      <c r="K238" s="121"/>
      <c r="L238" s="100"/>
      <c r="M238" s="15"/>
      <c r="N238" s="103"/>
      <c r="O238" s="122">
        <f>$AE$31</f>
        <v>3</v>
      </c>
      <c r="P238" s="15"/>
      <c r="Q238" s="102"/>
      <c r="R238" s="102"/>
      <c r="S238" s="102"/>
      <c r="T238" s="102"/>
      <c r="U238" s="102"/>
      <c r="V238" s="15"/>
      <c r="W238" s="121"/>
      <c r="X238" s="100"/>
    </row>
    <row r="239" spans="1:257" ht="24.9" customHeight="1">
      <c r="A239" s="80"/>
      <c r="B239" s="103"/>
      <c r="C239" s="122"/>
      <c r="D239" s="15"/>
      <c r="E239" s="102"/>
      <c r="F239" s="102"/>
      <c r="G239" s="102"/>
      <c r="H239" s="102"/>
      <c r="I239" s="102"/>
      <c r="J239" s="15"/>
      <c r="K239" s="15"/>
      <c r="L239" s="100"/>
      <c r="M239" s="15"/>
      <c r="N239" s="103"/>
      <c r="O239" s="122"/>
      <c r="P239" s="15"/>
      <c r="Q239" s="102"/>
      <c r="R239" s="102"/>
      <c r="S239" s="102"/>
      <c r="T239" s="102"/>
      <c r="U239" s="102"/>
      <c r="V239" s="15"/>
      <c r="W239" s="15"/>
      <c r="X239" s="100"/>
    </row>
    <row r="240" spans="1:257" ht="24.9" customHeight="1">
      <c r="A240" s="80"/>
      <c r="B240" s="104"/>
      <c r="C240" s="105"/>
      <c r="D240" s="105"/>
      <c r="E240" s="105"/>
      <c r="F240" s="105"/>
      <c r="G240" s="105"/>
      <c r="H240" s="105"/>
      <c r="I240" s="105"/>
      <c r="J240" s="105"/>
      <c r="K240" s="105"/>
      <c r="L240" s="106"/>
      <c r="M240" s="15"/>
      <c r="N240" s="104"/>
      <c r="O240" s="105"/>
      <c r="P240" s="105"/>
      <c r="Q240" s="105"/>
      <c r="R240" s="105"/>
      <c r="S240" s="105"/>
      <c r="T240" s="105"/>
      <c r="U240" s="105"/>
      <c r="V240" s="105"/>
      <c r="W240" s="105"/>
      <c r="X240" s="106"/>
    </row>
    <row r="241" spans="1:257" ht="24.9" customHeight="1">
      <c r="A241" s="80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57" ht="24.9" customHeight="1">
      <c r="A242" s="80"/>
      <c r="B242" s="82"/>
      <c r="C242" s="83" t="s">
        <v>64</v>
      </c>
      <c r="D242" s="84"/>
      <c r="E242" s="84"/>
      <c r="F242" s="84"/>
      <c r="G242" s="84"/>
      <c r="H242" s="84"/>
      <c r="I242" s="84"/>
      <c r="J242" s="84"/>
      <c r="K242" s="85" t="s">
        <v>65</v>
      </c>
      <c r="L242" s="86"/>
      <c r="M242" s="15"/>
      <c r="N242" s="82"/>
      <c r="O242" s="83" t="s">
        <v>64</v>
      </c>
      <c r="P242" s="84"/>
      <c r="Q242" s="84"/>
      <c r="R242" s="84"/>
      <c r="S242" s="84"/>
      <c r="T242" s="84"/>
      <c r="U242" s="84"/>
      <c r="V242" s="84"/>
      <c r="W242" s="85" t="s">
        <v>65</v>
      </c>
      <c r="X242" s="86"/>
    </row>
    <row r="243" spans="1:257" ht="24.9" customHeight="1">
      <c r="A243" s="90"/>
      <c r="B243" s="91"/>
      <c r="C243" s="92" t="str">
        <f>$AA$32</f>
        <v>F.P.F.M. - Taça São Paulo - 2026</v>
      </c>
      <c r="D243" s="93"/>
      <c r="E243" s="93"/>
      <c r="F243" s="93"/>
      <c r="G243" s="93"/>
      <c r="H243" s="93"/>
      <c r="I243" s="93"/>
      <c r="J243" s="93"/>
      <c r="K243" s="94" t="str">
        <f>$AB$32</f>
        <v>ADULTO - Interior - Ituano</v>
      </c>
      <c r="L243" s="95"/>
      <c r="M243" s="96"/>
      <c r="N243" s="97"/>
      <c r="O243" s="92" t="str">
        <f>$AA$33</f>
        <v>F.P.F.M. - Taça São Paulo - 2026</v>
      </c>
      <c r="P243" s="93"/>
      <c r="Q243" s="93"/>
      <c r="R243" s="93"/>
      <c r="S243" s="93"/>
      <c r="T243" s="93"/>
      <c r="U243" s="93"/>
      <c r="V243" s="93"/>
      <c r="W243" s="94" t="str">
        <f>$AB$33</f>
        <v>ADULTO - Interior - Ituano</v>
      </c>
      <c r="X243" s="95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  <c r="AX243" s="98"/>
      <c r="AY243" s="98"/>
      <c r="AZ243" s="98"/>
      <c r="BA243" s="98"/>
      <c r="BB243" s="98"/>
      <c r="BC243" s="98"/>
      <c r="BD243" s="98"/>
      <c r="BE243" s="98"/>
      <c r="BF243" s="98"/>
      <c r="BG243" s="98"/>
      <c r="BH243" s="98"/>
      <c r="BI243" s="98"/>
      <c r="BJ243" s="98"/>
      <c r="BK243" s="98"/>
      <c r="BL243" s="98"/>
      <c r="BM243" s="98"/>
      <c r="BN243" s="98"/>
      <c r="BO243" s="98"/>
      <c r="BP243" s="98"/>
      <c r="BQ243" s="98"/>
      <c r="BR243" s="98"/>
      <c r="BS243" s="98"/>
      <c r="BT243" s="98"/>
      <c r="BU243" s="98"/>
      <c r="BV243" s="98"/>
      <c r="BW243" s="98"/>
      <c r="BX243" s="98"/>
      <c r="BY243" s="98"/>
      <c r="BZ243" s="98"/>
      <c r="CA243" s="98"/>
      <c r="CB243" s="98"/>
      <c r="CC243" s="98"/>
      <c r="CD243" s="98"/>
      <c r="CE243" s="98"/>
      <c r="CF243" s="98"/>
      <c r="CG243" s="98"/>
      <c r="CH243" s="98"/>
      <c r="CI243" s="98"/>
      <c r="CJ243" s="98"/>
      <c r="CK243" s="98"/>
      <c r="CL243" s="98"/>
      <c r="CM243" s="98"/>
      <c r="CN243" s="98"/>
      <c r="CO243" s="98"/>
      <c r="CP243" s="98"/>
      <c r="CQ243" s="98"/>
      <c r="CR243" s="98"/>
      <c r="CS243" s="98"/>
      <c r="CT243" s="98"/>
      <c r="CU243" s="98"/>
      <c r="CV243" s="98"/>
      <c r="CW243" s="98"/>
      <c r="CX243" s="98"/>
      <c r="CY243" s="98"/>
      <c r="CZ243" s="98"/>
      <c r="DA243" s="98"/>
      <c r="DB243" s="98"/>
      <c r="DC243" s="98"/>
      <c r="DD243" s="98"/>
      <c r="DE243" s="98"/>
      <c r="DF243" s="98"/>
      <c r="DG243" s="98"/>
      <c r="DH243" s="98"/>
      <c r="DI243" s="98"/>
      <c r="DJ243" s="98"/>
      <c r="DK243" s="98"/>
      <c r="DL243" s="98"/>
      <c r="DM243" s="98"/>
      <c r="DN243" s="98"/>
      <c r="DO243" s="98"/>
      <c r="DP243" s="98"/>
      <c r="DQ243" s="98"/>
      <c r="DR243" s="98"/>
      <c r="DS243" s="98"/>
      <c r="DT243" s="98"/>
      <c r="DU243" s="98"/>
      <c r="DV243" s="98"/>
      <c r="DW243" s="98"/>
      <c r="DX243" s="98"/>
      <c r="DY243" s="98"/>
      <c r="DZ243" s="98"/>
      <c r="EA243" s="98"/>
      <c r="EB243" s="98"/>
      <c r="EC243" s="98"/>
      <c r="ED243" s="98"/>
      <c r="EE243" s="98"/>
      <c r="EF243" s="98"/>
      <c r="EG243" s="98"/>
      <c r="EH243" s="98"/>
      <c r="EI243" s="98"/>
      <c r="EJ243" s="98"/>
      <c r="EK243" s="98"/>
      <c r="EL243" s="98"/>
      <c r="EM243" s="98"/>
      <c r="EN243" s="98"/>
      <c r="EO243" s="98"/>
      <c r="EP243" s="98"/>
      <c r="EQ243" s="98"/>
      <c r="ER243" s="98"/>
      <c r="ES243" s="98"/>
      <c r="ET243" s="98"/>
      <c r="EU243" s="98"/>
      <c r="EV243" s="98"/>
      <c r="EW243" s="98"/>
      <c r="EX243" s="98"/>
      <c r="EY243" s="98"/>
      <c r="EZ243" s="98"/>
      <c r="FA243" s="98"/>
      <c r="FB243" s="98"/>
      <c r="FC243" s="98"/>
      <c r="FD243" s="98"/>
      <c r="FE243" s="98"/>
      <c r="FF243" s="98"/>
      <c r="FG243" s="98"/>
      <c r="FH243" s="98"/>
      <c r="FI243" s="98"/>
      <c r="FJ243" s="98"/>
      <c r="FK243" s="98"/>
      <c r="FL243" s="98"/>
      <c r="FM243" s="98"/>
      <c r="FN243" s="98"/>
      <c r="FO243" s="98"/>
      <c r="FP243" s="98"/>
      <c r="FQ243" s="98"/>
      <c r="FR243" s="98"/>
      <c r="FS243" s="98"/>
      <c r="FT243" s="98"/>
      <c r="FU243" s="98"/>
      <c r="FV243" s="98"/>
      <c r="FW243" s="98"/>
      <c r="FX243" s="98"/>
      <c r="FY243" s="98"/>
      <c r="FZ243" s="98"/>
      <c r="GA243" s="98"/>
      <c r="GB243" s="98"/>
      <c r="GC243" s="98"/>
      <c r="GD243" s="98"/>
      <c r="GE243" s="98"/>
      <c r="GF243" s="98"/>
      <c r="GG243" s="98"/>
      <c r="GH243" s="98"/>
      <c r="GI243" s="98"/>
      <c r="GJ243" s="98"/>
      <c r="GK243" s="98"/>
      <c r="GL243" s="98"/>
      <c r="GM243" s="98"/>
      <c r="GN243" s="98"/>
      <c r="GO243" s="98"/>
      <c r="GP243" s="98"/>
      <c r="GQ243" s="98"/>
      <c r="GR243" s="98"/>
      <c r="GS243" s="98"/>
      <c r="GT243" s="98"/>
      <c r="GU243" s="98"/>
      <c r="GV243" s="98"/>
      <c r="GW243" s="98"/>
      <c r="GX243" s="98"/>
      <c r="GY243" s="98"/>
      <c r="GZ243" s="98"/>
      <c r="HA243" s="98"/>
      <c r="HB243" s="98"/>
      <c r="HC243" s="98"/>
      <c r="HD243" s="98"/>
      <c r="HE243" s="98"/>
      <c r="HF243" s="98"/>
      <c r="HG243" s="98"/>
      <c r="HH243" s="98"/>
      <c r="HI243" s="98"/>
      <c r="HJ243" s="98"/>
      <c r="HK243" s="98"/>
      <c r="HL243" s="98"/>
      <c r="HM243" s="98"/>
      <c r="HN243" s="98"/>
      <c r="HO243" s="98"/>
      <c r="HP243" s="98"/>
      <c r="HQ243" s="98"/>
      <c r="HR243" s="98"/>
      <c r="HS243" s="98"/>
      <c r="HT243" s="98"/>
      <c r="HU243" s="98"/>
      <c r="HV243" s="98"/>
      <c r="HW243" s="98"/>
      <c r="HX243" s="98"/>
      <c r="HY243" s="98"/>
      <c r="HZ243" s="98"/>
      <c r="IA243" s="98"/>
      <c r="IB243" s="98"/>
      <c r="IC243" s="98"/>
      <c r="ID243" s="98"/>
      <c r="IE243" s="98"/>
      <c r="IF243" s="98"/>
      <c r="IG243" s="98"/>
      <c r="IH243" s="98"/>
      <c r="II243" s="98"/>
      <c r="IJ243" s="98"/>
      <c r="IK243" s="98"/>
      <c r="IL243" s="98"/>
      <c r="IM243" s="98"/>
      <c r="IN243" s="98"/>
      <c r="IO243" s="98"/>
      <c r="IP243" s="98"/>
      <c r="IQ243" s="98"/>
      <c r="IR243" s="98"/>
      <c r="IS243" s="98"/>
      <c r="IT243" s="98"/>
      <c r="IU243" s="98"/>
      <c r="IV243" s="98"/>
      <c r="IW243" s="98"/>
    </row>
    <row r="244" spans="1:257" ht="24.9" customHeight="1">
      <c r="A244" s="80"/>
      <c r="B244" s="99"/>
      <c r="C244" s="16"/>
      <c r="D244" s="16"/>
      <c r="E244" s="38"/>
      <c r="F244" s="38"/>
      <c r="G244" s="38"/>
      <c r="H244" s="38"/>
      <c r="I244" s="38"/>
      <c r="J244" s="15"/>
      <c r="K244" s="15"/>
      <c r="L244" s="100"/>
      <c r="M244" s="15"/>
      <c r="N244" s="99"/>
      <c r="O244" s="16"/>
      <c r="P244" s="16"/>
      <c r="Q244" s="38"/>
      <c r="R244" s="38"/>
      <c r="S244" s="38"/>
      <c r="T244" s="38"/>
      <c r="U244" s="38"/>
      <c r="V244" s="15"/>
      <c r="W244" s="15"/>
      <c r="X244" s="100"/>
    </row>
    <row r="245" spans="1:257" ht="24.9" customHeight="1">
      <c r="A245" s="80">
        <v>1</v>
      </c>
      <c r="B245" s="99"/>
      <c r="C245" s="101" t="s">
        <v>71</v>
      </c>
      <c r="D245" s="16"/>
      <c r="E245" s="119" t="str">
        <f>$AF$32</f>
        <v xml:space="preserve"> LUI-ITU </v>
      </c>
      <c r="F245" s="119"/>
      <c r="G245" s="119"/>
      <c r="H245" s="119"/>
      <c r="I245" s="119"/>
      <c r="J245" s="15"/>
      <c r="K245" s="15"/>
      <c r="L245" s="100"/>
      <c r="M245" s="15"/>
      <c r="N245" s="99"/>
      <c r="O245" s="101" t="s">
        <v>71</v>
      </c>
      <c r="P245" s="16"/>
      <c r="Q245" s="119" t="str">
        <f>$AF$33</f>
        <v xml:space="preserve"> MARCELO CARLOS-ITU </v>
      </c>
      <c r="R245" s="119"/>
      <c r="S245" s="119"/>
      <c r="T245" s="119"/>
      <c r="U245" s="119"/>
      <c r="V245" s="15"/>
      <c r="W245" s="15"/>
      <c r="X245" s="100"/>
    </row>
    <row r="246" spans="1:257" ht="24.9" customHeight="1">
      <c r="A246" s="80">
        <v>1</v>
      </c>
      <c r="B246" s="99"/>
      <c r="C246" s="122">
        <f>$AC$32</f>
        <v>1</v>
      </c>
      <c r="D246" s="36"/>
      <c r="E246" s="119"/>
      <c r="F246" s="119"/>
      <c r="G246" s="119"/>
      <c r="H246" s="119"/>
      <c r="I246" s="119"/>
      <c r="J246" s="15"/>
      <c r="K246" s="121"/>
      <c r="L246" s="100"/>
      <c r="M246" s="15"/>
      <c r="N246" s="99"/>
      <c r="O246" s="122">
        <f>$AC$33</f>
        <v>1</v>
      </c>
      <c r="P246" s="36"/>
      <c r="Q246" s="119"/>
      <c r="R246" s="119"/>
      <c r="S246" s="119"/>
      <c r="T246" s="119"/>
      <c r="U246" s="119"/>
      <c r="V246" s="15"/>
      <c r="W246" s="121"/>
      <c r="X246" s="100"/>
    </row>
    <row r="247" spans="1:257" ht="24.9" customHeight="1">
      <c r="A247" s="80"/>
      <c r="B247" s="99"/>
      <c r="C247" s="122"/>
      <c r="D247" s="36"/>
      <c r="E247" s="102"/>
      <c r="F247" s="102"/>
      <c r="G247" s="102"/>
      <c r="H247" s="102"/>
      <c r="I247" s="102"/>
      <c r="J247" s="15"/>
      <c r="K247" s="121"/>
      <c r="L247" s="100"/>
      <c r="M247" s="15"/>
      <c r="N247" s="99"/>
      <c r="O247" s="122"/>
      <c r="P247" s="36"/>
      <c r="Q247" s="102"/>
      <c r="R247" s="102"/>
      <c r="S247" s="102"/>
      <c r="T247" s="102"/>
      <c r="U247" s="102"/>
      <c r="V247" s="15"/>
      <c r="W247" s="121"/>
      <c r="X247" s="100"/>
    </row>
    <row r="248" spans="1:257" ht="24.9" customHeight="1">
      <c r="A248" s="80"/>
      <c r="B248" s="99"/>
      <c r="C248" s="15"/>
      <c r="D248" s="36"/>
      <c r="E248" s="102"/>
      <c r="F248" s="102"/>
      <c r="G248" s="102"/>
      <c r="H248" s="102"/>
      <c r="I248" s="102"/>
      <c r="J248" s="15"/>
      <c r="K248" s="121"/>
      <c r="L248" s="100"/>
      <c r="M248" s="15"/>
      <c r="N248" s="99"/>
      <c r="O248" s="15"/>
      <c r="P248" s="36"/>
      <c r="Q248" s="102"/>
      <c r="R248" s="102"/>
      <c r="S248" s="102"/>
      <c r="T248" s="102"/>
      <c r="U248" s="102"/>
      <c r="V248" s="15"/>
      <c r="W248" s="121"/>
      <c r="X248" s="100"/>
    </row>
    <row r="249" spans="1:257" ht="24.9" customHeight="1">
      <c r="A249" s="80"/>
      <c r="B249" s="99"/>
      <c r="C249" s="101" t="s">
        <v>72</v>
      </c>
      <c r="D249" s="36"/>
      <c r="E249" s="102"/>
      <c r="F249" s="102"/>
      <c r="G249" s="102"/>
      <c r="H249" s="102"/>
      <c r="I249" s="102"/>
      <c r="J249" s="15"/>
      <c r="K249" s="15"/>
      <c r="L249" s="100"/>
      <c r="M249" s="15"/>
      <c r="N249" s="99"/>
      <c r="O249" s="101" t="s">
        <v>72</v>
      </c>
      <c r="P249" s="36"/>
      <c r="Q249" s="102"/>
      <c r="R249" s="102"/>
      <c r="S249" s="102"/>
      <c r="T249" s="102"/>
      <c r="U249" s="102"/>
      <c r="V249" s="15"/>
      <c r="W249" s="15"/>
      <c r="X249" s="100"/>
    </row>
    <row r="250" spans="1:257" ht="24.9" customHeight="1">
      <c r="A250" s="80"/>
      <c r="B250" s="103"/>
      <c r="C250" s="122">
        <f>$AD$32</f>
        <v>6</v>
      </c>
      <c r="D250" s="15"/>
      <c r="E250" s="15"/>
      <c r="F250" s="15"/>
      <c r="G250" s="15"/>
      <c r="H250" s="15"/>
      <c r="I250" s="15"/>
      <c r="J250" s="15"/>
      <c r="K250" s="15"/>
      <c r="L250" s="100"/>
      <c r="M250" s="15"/>
      <c r="N250" s="103"/>
      <c r="O250" s="122">
        <f>$AD$33</f>
        <v>6</v>
      </c>
      <c r="P250" s="15"/>
      <c r="Q250" s="15"/>
      <c r="R250" s="15"/>
      <c r="S250" s="15"/>
      <c r="T250" s="15"/>
      <c r="U250" s="15"/>
      <c r="V250" s="15"/>
      <c r="W250" s="15"/>
      <c r="X250" s="100"/>
    </row>
    <row r="251" spans="1:257" ht="24.9" customHeight="1">
      <c r="A251" s="80">
        <v>1</v>
      </c>
      <c r="B251" s="103"/>
      <c r="C251" s="122"/>
      <c r="D251" s="15"/>
      <c r="E251" s="119" t="str">
        <f>$AG$32</f>
        <v xml:space="preserve"> PIETRO ERCOLIN-ECSB </v>
      </c>
      <c r="F251" s="119"/>
      <c r="G251" s="119"/>
      <c r="H251" s="119"/>
      <c r="I251" s="119"/>
      <c r="J251" s="15"/>
      <c r="K251" s="15"/>
      <c r="L251" s="100"/>
      <c r="M251" s="15"/>
      <c r="N251" s="103"/>
      <c r="O251" s="122"/>
      <c r="P251" s="15"/>
      <c r="Q251" s="119" t="str">
        <f>$AG$33</f>
        <v xml:space="preserve"> ADILSON HOLANDA-CFC </v>
      </c>
      <c r="R251" s="119"/>
      <c r="S251" s="119"/>
      <c r="T251" s="119"/>
      <c r="U251" s="119"/>
      <c r="V251" s="15"/>
      <c r="W251" s="15"/>
      <c r="X251" s="100"/>
    </row>
    <row r="252" spans="1:257" ht="24.9" customHeight="1">
      <c r="A252" s="80">
        <v>1</v>
      </c>
      <c r="B252" s="103"/>
      <c r="C252" s="15"/>
      <c r="D252" s="15"/>
      <c r="E252" s="119"/>
      <c r="F252" s="119"/>
      <c r="G252" s="119"/>
      <c r="H252" s="119"/>
      <c r="I252" s="119"/>
      <c r="J252" s="15"/>
      <c r="K252" s="121"/>
      <c r="L252" s="100"/>
      <c r="M252" s="15"/>
      <c r="N252" s="103"/>
      <c r="O252" s="15"/>
      <c r="P252" s="15"/>
      <c r="Q252" s="119"/>
      <c r="R252" s="119"/>
      <c r="S252" s="119"/>
      <c r="T252" s="119"/>
      <c r="U252" s="119"/>
      <c r="V252" s="15"/>
      <c r="W252" s="121"/>
      <c r="X252" s="100"/>
    </row>
    <row r="253" spans="1:257" ht="24.9" customHeight="1">
      <c r="A253" s="80"/>
      <c r="B253" s="103"/>
      <c r="C253" s="101" t="s">
        <v>68</v>
      </c>
      <c r="D253" s="15"/>
      <c r="E253" s="102"/>
      <c r="F253" s="102"/>
      <c r="G253" s="102"/>
      <c r="H253" s="102"/>
      <c r="I253" s="102"/>
      <c r="J253" s="15"/>
      <c r="K253" s="121"/>
      <c r="L253" s="100"/>
      <c r="M253" s="15"/>
      <c r="N253" s="103"/>
      <c r="O253" s="101" t="s">
        <v>68</v>
      </c>
      <c r="P253" s="15"/>
      <c r="Q253" s="102"/>
      <c r="R253" s="102"/>
      <c r="S253" s="102"/>
      <c r="T253" s="102"/>
      <c r="U253" s="102"/>
      <c r="V253" s="15"/>
      <c r="W253" s="121"/>
      <c r="X253" s="100"/>
    </row>
    <row r="254" spans="1:257" ht="24.9" customHeight="1">
      <c r="A254" s="80"/>
      <c r="B254" s="103"/>
      <c r="C254" s="122">
        <f>$AE$32</f>
        <v>3</v>
      </c>
      <c r="D254" s="15"/>
      <c r="E254" s="102"/>
      <c r="F254" s="102"/>
      <c r="G254" s="102"/>
      <c r="H254" s="102"/>
      <c r="I254" s="102"/>
      <c r="J254" s="15"/>
      <c r="K254" s="121"/>
      <c r="L254" s="100"/>
      <c r="M254" s="15"/>
      <c r="N254" s="103"/>
      <c r="O254" s="122">
        <f>$AE$33</f>
        <v>2</v>
      </c>
      <c r="P254" s="15"/>
      <c r="Q254" s="102"/>
      <c r="R254" s="102"/>
      <c r="S254" s="102"/>
      <c r="T254" s="102"/>
      <c r="U254" s="102"/>
      <c r="V254" s="15"/>
      <c r="W254" s="121"/>
      <c r="X254" s="100"/>
    </row>
    <row r="255" spans="1:257" ht="24.9" customHeight="1">
      <c r="A255" s="80"/>
      <c r="B255" s="103"/>
      <c r="C255" s="122"/>
      <c r="D255" s="15"/>
      <c r="E255" s="102"/>
      <c r="F255" s="102"/>
      <c r="G255" s="102"/>
      <c r="H255" s="102"/>
      <c r="I255" s="102"/>
      <c r="J255" s="15"/>
      <c r="K255" s="15"/>
      <c r="L255" s="100"/>
      <c r="M255" s="15"/>
      <c r="N255" s="103"/>
      <c r="O255" s="122"/>
      <c r="P255" s="15"/>
      <c r="Q255" s="102"/>
      <c r="R255" s="102"/>
      <c r="S255" s="102"/>
      <c r="T255" s="102"/>
      <c r="U255" s="102"/>
      <c r="V255" s="15"/>
      <c r="W255" s="15"/>
      <c r="X255" s="100"/>
    </row>
    <row r="256" spans="1:257" ht="24.9" customHeight="1">
      <c r="A256" s="80"/>
      <c r="B256" s="104"/>
      <c r="C256" s="105"/>
      <c r="D256" s="105"/>
      <c r="E256" s="105"/>
      <c r="F256" s="105"/>
      <c r="G256" s="105"/>
      <c r="H256" s="105"/>
      <c r="I256" s="105"/>
      <c r="J256" s="105"/>
      <c r="K256" s="105"/>
      <c r="L256" s="106"/>
      <c r="M256" s="15"/>
      <c r="N256" s="104"/>
      <c r="O256" s="105"/>
      <c r="P256" s="105"/>
      <c r="Q256" s="105"/>
      <c r="R256" s="105"/>
      <c r="S256" s="105"/>
      <c r="T256" s="105"/>
      <c r="U256" s="105"/>
      <c r="V256" s="105"/>
      <c r="W256" s="105"/>
      <c r="X256" s="106"/>
    </row>
    <row r="257" spans="1:257" ht="24.9" customHeight="1">
      <c r="A257" s="80"/>
    </row>
    <row r="258" spans="1:257" ht="24.9" customHeight="1">
      <c r="A258" s="80"/>
      <c r="B258" s="82"/>
      <c r="C258" s="83" t="s">
        <v>64</v>
      </c>
      <c r="D258" s="84"/>
      <c r="E258" s="84"/>
      <c r="F258" s="84"/>
      <c r="G258" s="84"/>
      <c r="H258" s="84"/>
      <c r="I258" s="84"/>
      <c r="J258" s="84"/>
      <c r="K258" s="85" t="s">
        <v>65</v>
      </c>
      <c r="L258" s="86"/>
      <c r="M258" s="15"/>
      <c r="N258" s="82"/>
      <c r="O258" s="83" t="s">
        <v>64</v>
      </c>
      <c r="P258" s="84"/>
      <c r="Q258" s="84"/>
      <c r="R258" s="84"/>
      <c r="S258" s="84"/>
      <c r="T258" s="84"/>
      <c r="U258" s="84"/>
      <c r="V258" s="84"/>
      <c r="W258" s="85" t="s">
        <v>65</v>
      </c>
      <c r="X258" s="86"/>
    </row>
    <row r="259" spans="1:257" ht="24.9" customHeight="1">
      <c r="A259" s="90"/>
      <c r="B259" s="91"/>
      <c r="C259" s="92" t="str">
        <f>$AA$34</f>
        <v>F.P.F.M. - Taça São Paulo - 2026</v>
      </c>
      <c r="D259" s="93"/>
      <c r="E259" s="93"/>
      <c r="F259" s="93"/>
      <c r="G259" s="93"/>
      <c r="H259" s="93"/>
      <c r="I259" s="93"/>
      <c r="J259" s="93"/>
      <c r="K259" s="94" t="str">
        <f>$AB$34</f>
        <v>ADULTO - Interior - Ituano</v>
      </c>
      <c r="L259" s="95"/>
      <c r="M259" s="96"/>
      <c r="N259" s="97"/>
      <c r="O259" s="92" t="str">
        <f>$AA$35</f>
        <v>F.P.F.M. - Taça São Paulo - 2026</v>
      </c>
      <c r="P259" s="93"/>
      <c r="Q259" s="93"/>
      <c r="R259" s="93"/>
      <c r="S259" s="93"/>
      <c r="T259" s="93"/>
      <c r="U259" s="93"/>
      <c r="V259" s="93"/>
      <c r="W259" s="94" t="str">
        <f>$AB$35</f>
        <v>ADULTO - Interior - Ituano</v>
      </c>
      <c r="X259" s="95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8"/>
      <c r="AU259" s="98"/>
      <c r="AV259" s="98"/>
      <c r="AW259" s="98"/>
      <c r="AX259" s="98"/>
      <c r="AY259" s="98"/>
      <c r="AZ259" s="98"/>
      <c r="BA259" s="98"/>
      <c r="BB259" s="98"/>
      <c r="BC259" s="98"/>
      <c r="BD259" s="98"/>
      <c r="BE259" s="98"/>
      <c r="BF259" s="98"/>
      <c r="BG259" s="98"/>
      <c r="BH259" s="98"/>
      <c r="BI259" s="98"/>
      <c r="BJ259" s="98"/>
      <c r="BK259" s="98"/>
      <c r="BL259" s="98"/>
      <c r="BM259" s="98"/>
      <c r="BN259" s="98"/>
      <c r="BO259" s="98"/>
      <c r="BP259" s="98"/>
      <c r="BQ259" s="98"/>
      <c r="BR259" s="98"/>
      <c r="BS259" s="98"/>
      <c r="BT259" s="98"/>
      <c r="BU259" s="98"/>
      <c r="BV259" s="98"/>
      <c r="BW259" s="98"/>
      <c r="BX259" s="98"/>
      <c r="BY259" s="98"/>
      <c r="BZ259" s="98"/>
      <c r="CA259" s="98"/>
      <c r="CB259" s="98"/>
      <c r="CC259" s="98"/>
      <c r="CD259" s="98"/>
      <c r="CE259" s="98"/>
      <c r="CF259" s="98"/>
      <c r="CG259" s="98"/>
      <c r="CH259" s="98"/>
      <c r="CI259" s="98"/>
      <c r="CJ259" s="98"/>
      <c r="CK259" s="98"/>
      <c r="CL259" s="98"/>
      <c r="CM259" s="98"/>
      <c r="CN259" s="98"/>
      <c r="CO259" s="98"/>
      <c r="CP259" s="98"/>
      <c r="CQ259" s="98"/>
      <c r="CR259" s="98"/>
      <c r="CS259" s="98"/>
      <c r="CT259" s="98"/>
      <c r="CU259" s="98"/>
      <c r="CV259" s="98"/>
      <c r="CW259" s="98"/>
      <c r="CX259" s="98"/>
      <c r="CY259" s="98"/>
      <c r="CZ259" s="98"/>
      <c r="DA259" s="98"/>
      <c r="DB259" s="98"/>
      <c r="DC259" s="98"/>
      <c r="DD259" s="98"/>
      <c r="DE259" s="98"/>
      <c r="DF259" s="98"/>
      <c r="DG259" s="98"/>
      <c r="DH259" s="98"/>
      <c r="DI259" s="98"/>
      <c r="DJ259" s="98"/>
      <c r="DK259" s="98"/>
      <c r="DL259" s="98"/>
      <c r="DM259" s="98"/>
      <c r="DN259" s="98"/>
      <c r="DO259" s="98"/>
      <c r="DP259" s="98"/>
      <c r="DQ259" s="98"/>
      <c r="DR259" s="98"/>
      <c r="DS259" s="98"/>
      <c r="DT259" s="98"/>
      <c r="DU259" s="98"/>
      <c r="DV259" s="98"/>
      <c r="DW259" s="98"/>
      <c r="DX259" s="98"/>
      <c r="DY259" s="98"/>
      <c r="DZ259" s="98"/>
      <c r="EA259" s="98"/>
      <c r="EB259" s="98"/>
      <c r="EC259" s="98"/>
      <c r="ED259" s="98"/>
      <c r="EE259" s="98"/>
      <c r="EF259" s="98"/>
      <c r="EG259" s="98"/>
      <c r="EH259" s="98"/>
      <c r="EI259" s="98"/>
      <c r="EJ259" s="98"/>
      <c r="EK259" s="98"/>
      <c r="EL259" s="98"/>
      <c r="EM259" s="98"/>
      <c r="EN259" s="98"/>
      <c r="EO259" s="98"/>
      <c r="EP259" s="98"/>
      <c r="EQ259" s="98"/>
      <c r="ER259" s="98"/>
      <c r="ES259" s="98"/>
      <c r="ET259" s="98"/>
      <c r="EU259" s="98"/>
      <c r="EV259" s="98"/>
      <c r="EW259" s="98"/>
      <c r="EX259" s="98"/>
      <c r="EY259" s="98"/>
      <c r="EZ259" s="98"/>
      <c r="FA259" s="98"/>
      <c r="FB259" s="98"/>
      <c r="FC259" s="98"/>
      <c r="FD259" s="98"/>
      <c r="FE259" s="98"/>
      <c r="FF259" s="98"/>
      <c r="FG259" s="98"/>
      <c r="FH259" s="98"/>
      <c r="FI259" s="98"/>
      <c r="FJ259" s="98"/>
      <c r="FK259" s="98"/>
      <c r="FL259" s="98"/>
      <c r="FM259" s="98"/>
      <c r="FN259" s="98"/>
      <c r="FO259" s="98"/>
      <c r="FP259" s="98"/>
      <c r="FQ259" s="98"/>
      <c r="FR259" s="98"/>
      <c r="FS259" s="98"/>
      <c r="FT259" s="98"/>
      <c r="FU259" s="98"/>
      <c r="FV259" s="98"/>
      <c r="FW259" s="98"/>
      <c r="FX259" s="98"/>
      <c r="FY259" s="98"/>
      <c r="FZ259" s="98"/>
      <c r="GA259" s="98"/>
      <c r="GB259" s="98"/>
      <c r="GC259" s="98"/>
      <c r="GD259" s="98"/>
      <c r="GE259" s="98"/>
      <c r="GF259" s="98"/>
      <c r="GG259" s="98"/>
      <c r="GH259" s="98"/>
      <c r="GI259" s="98"/>
      <c r="GJ259" s="98"/>
      <c r="GK259" s="98"/>
      <c r="GL259" s="98"/>
      <c r="GM259" s="98"/>
      <c r="GN259" s="98"/>
      <c r="GO259" s="98"/>
      <c r="GP259" s="98"/>
      <c r="GQ259" s="98"/>
      <c r="GR259" s="98"/>
      <c r="GS259" s="98"/>
      <c r="GT259" s="98"/>
      <c r="GU259" s="98"/>
      <c r="GV259" s="98"/>
      <c r="GW259" s="98"/>
      <c r="GX259" s="98"/>
      <c r="GY259" s="98"/>
      <c r="GZ259" s="98"/>
      <c r="HA259" s="98"/>
      <c r="HB259" s="98"/>
      <c r="HC259" s="98"/>
      <c r="HD259" s="98"/>
      <c r="HE259" s="98"/>
      <c r="HF259" s="98"/>
      <c r="HG259" s="98"/>
      <c r="HH259" s="98"/>
      <c r="HI259" s="98"/>
      <c r="HJ259" s="98"/>
      <c r="HK259" s="98"/>
      <c r="HL259" s="98"/>
      <c r="HM259" s="98"/>
      <c r="HN259" s="98"/>
      <c r="HO259" s="98"/>
      <c r="HP259" s="98"/>
      <c r="HQ259" s="98"/>
      <c r="HR259" s="98"/>
      <c r="HS259" s="98"/>
      <c r="HT259" s="98"/>
      <c r="HU259" s="98"/>
      <c r="HV259" s="98"/>
      <c r="HW259" s="98"/>
      <c r="HX259" s="98"/>
      <c r="HY259" s="98"/>
      <c r="HZ259" s="98"/>
      <c r="IA259" s="98"/>
      <c r="IB259" s="98"/>
      <c r="IC259" s="98"/>
      <c r="ID259" s="98"/>
      <c r="IE259" s="98"/>
      <c r="IF259" s="98"/>
      <c r="IG259" s="98"/>
      <c r="IH259" s="98"/>
      <c r="II259" s="98"/>
      <c r="IJ259" s="98"/>
      <c r="IK259" s="98"/>
      <c r="IL259" s="98"/>
      <c r="IM259" s="98"/>
      <c r="IN259" s="98"/>
      <c r="IO259" s="98"/>
      <c r="IP259" s="98"/>
      <c r="IQ259" s="98"/>
      <c r="IR259" s="98"/>
      <c r="IS259" s="98"/>
      <c r="IT259" s="98"/>
      <c r="IU259" s="98"/>
      <c r="IV259" s="98"/>
      <c r="IW259" s="98"/>
    </row>
    <row r="260" spans="1:257" ht="24.9" customHeight="1">
      <c r="A260" s="80"/>
      <c r="B260" s="99"/>
      <c r="C260" s="16"/>
      <c r="D260" s="16"/>
      <c r="E260" s="38"/>
      <c r="F260" s="38"/>
      <c r="G260" s="38"/>
      <c r="H260" s="38"/>
      <c r="I260" s="38"/>
      <c r="J260" s="15"/>
      <c r="K260" s="15"/>
      <c r="L260" s="100"/>
      <c r="M260" s="15"/>
      <c r="N260" s="99"/>
      <c r="O260" s="16"/>
      <c r="P260" s="16"/>
      <c r="Q260" s="38"/>
      <c r="R260" s="38"/>
      <c r="S260" s="38"/>
      <c r="T260" s="38"/>
      <c r="U260" s="38"/>
      <c r="V260" s="15"/>
      <c r="W260" s="15"/>
      <c r="X260" s="100"/>
    </row>
    <row r="261" spans="1:257" ht="24.9" customHeight="1">
      <c r="A261" s="80">
        <v>1</v>
      </c>
      <c r="B261" s="99"/>
      <c r="C261" s="101" t="s">
        <v>71</v>
      </c>
      <c r="D261" s="16"/>
      <c r="E261" s="119" t="str">
        <f>$AF$34</f>
        <v xml:space="preserve"> VIRCILIO CROSARA-ITU </v>
      </c>
      <c r="F261" s="119"/>
      <c r="G261" s="119"/>
      <c r="H261" s="119"/>
      <c r="I261" s="119"/>
      <c r="J261" s="15"/>
      <c r="K261" s="15"/>
      <c r="L261" s="100"/>
      <c r="M261" s="15"/>
      <c r="N261" s="99"/>
      <c r="O261" s="101" t="s">
        <v>71</v>
      </c>
      <c r="P261" s="16"/>
      <c r="Q261" s="119" t="str">
        <f>$AF$35</f>
        <v xml:space="preserve"> BUENO-ITU </v>
      </c>
      <c r="R261" s="119"/>
      <c r="S261" s="119"/>
      <c r="T261" s="119"/>
      <c r="U261" s="119"/>
      <c r="V261" s="15"/>
      <c r="W261" s="15"/>
      <c r="X261" s="100"/>
    </row>
    <row r="262" spans="1:257" ht="24.9" customHeight="1">
      <c r="A262" s="80">
        <v>1</v>
      </c>
      <c r="B262" s="99"/>
      <c r="C262" s="122">
        <f>$AC$34</f>
        <v>1</v>
      </c>
      <c r="D262" s="36"/>
      <c r="E262" s="119"/>
      <c r="F262" s="119"/>
      <c r="G262" s="119"/>
      <c r="H262" s="119"/>
      <c r="I262" s="119"/>
      <c r="J262" s="15"/>
      <c r="K262" s="121"/>
      <c r="L262" s="100"/>
      <c r="M262" s="15"/>
      <c r="N262" s="99"/>
      <c r="O262" s="122">
        <f>$AC$35</f>
        <v>1</v>
      </c>
      <c r="P262" s="36"/>
      <c r="Q262" s="119"/>
      <c r="R262" s="119"/>
      <c r="S262" s="119"/>
      <c r="T262" s="119"/>
      <c r="U262" s="119"/>
      <c r="V262" s="15"/>
      <c r="W262" s="121"/>
      <c r="X262" s="100"/>
    </row>
    <row r="263" spans="1:257" ht="24.9" customHeight="1">
      <c r="A263" s="80"/>
      <c r="B263" s="99"/>
      <c r="C263" s="122"/>
      <c r="D263" s="36"/>
      <c r="E263" s="102"/>
      <c r="F263" s="102"/>
      <c r="G263" s="102"/>
      <c r="H263" s="102"/>
      <c r="I263" s="102"/>
      <c r="J263" s="15"/>
      <c r="K263" s="121"/>
      <c r="L263" s="100"/>
      <c r="M263" s="15"/>
      <c r="N263" s="99"/>
      <c r="O263" s="122"/>
      <c r="P263" s="36"/>
      <c r="Q263" s="102"/>
      <c r="R263" s="102"/>
      <c r="S263" s="102"/>
      <c r="T263" s="102"/>
      <c r="U263" s="102"/>
      <c r="V263" s="15"/>
      <c r="W263" s="121"/>
      <c r="X263" s="100"/>
    </row>
    <row r="264" spans="1:257" ht="24.9" customHeight="1">
      <c r="A264" s="80"/>
      <c r="B264" s="99"/>
      <c r="C264" s="15"/>
      <c r="D264" s="36"/>
      <c r="E264" s="102"/>
      <c r="F264" s="102"/>
      <c r="G264" s="102"/>
      <c r="H264" s="102"/>
      <c r="I264" s="102"/>
      <c r="J264" s="15"/>
      <c r="K264" s="121"/>
      <c r="L264" s="100"/>
      <c r="M264" s="15"/>
      <c r="N264" s="99"/>
      <c r="O264" s="15"/>
      <c r="P264" s="36"/>
      <c r="Q264" s="102"/>
      <c r="R264" s="102"/>
      <c r="S264" s="102"/>
      <c r="T264" s="102"/>
      <c r="U264" s="102"/>
      <c r="V264" s="15"/>
      <c r="W264" s="121"/>
      <c r="X264" s="100"/>
    </row>
    <row r="265" spans="1:257" ht="24.9" customHeight="1">
      <c r="A265" s="80"/>
      <c r="B265" s="99"/>
      <c r="C265" s="101" t="s">
        <v>72</v>
      </c>
      <c r="D265" s="36"/>
      <c r="E265" s="102"/>
      <c r="F265" s="102"/>
      <c r="G265" s="102"/>
      <c r="H265" s="102"/>
      <c r="I265" s="102"/>
      <c r="J265" s="15"/>
      <c r="K265" s="15"/>
      <c r="L265" s="100"/>
      <c r="M265" s="15"/>
      <c r="N265" s="99"/>
      <c r="O265" s="101" t="s">
        <v>72</v>
      </c>
      <c r="P265" s="36"/>
      <c r="Q265" s="102"/>
      <c r="R265" s="102"/>
      <c r="S265" s="102"/>
      <c r="T265" s="102"/>
      <c r="U265" s="102"/>
      <c r="V265" s="15"/>
      <c r="W265" s="15"/>
      <c r="X265" s="100"/>
    </row>
    <row r="266" spans="1:257" ht="24.9" customHeight="1">
      <c r="A266" s="80"/>
      <c r="B266" s="103"/>
      <c r="C266" s="122">
        <f>$AD$34</f>
        <v>6</v>
      </c>
      <c r="D266" s="15"/>
      <c r="E266" s="15"/>
      <c r="F266" s="15"/>
      <c r="G266" s="15"/>
      <c r="H266" s="15"/>
      <c r="I266" s="15"/>
      <c r="J266" s="15"/>
      <c r="K266" s="15"/>
      <c r="L266" s="100"/>
      <c r="M266" s="15"/>
      <c r="N266" s="103"/>
      <c r="O266" s="122">
        <f>$AD$35</f>
        <v>6</v>
      </c>
      <c r="P266" s="15"/>
      <c r="Q266" s="15"/>
      <c r="R266" s="15"/>
      <c r="S266" s="15"/>
      <c r="T266" s="15"/>
      <c r="U266" s="15"/>
      <c r="V266" s="15"/>
      <c r="W266" s="15"/>
      <c r="X266" s="100"/>
    </row>
    <row r="267" spans="1:257" ht="24.9" customHeight="1">
      <c r="A267" s="80">
        <v>1</v>
      </c>
      <c r="B267" s="103"/>
      <c r="C267" s="122"/>
      <c r="D267" s="15"/>
      <c r="E267" s="119" t="str">
        <f>$AG$34</f>
        <v xml:space="preserve"> GIOVANNI SAJO-ECSB </v>
      </c>
      <c r="F267" s="119"/>
      <c r="G267" s="119"/>
      <c r="H267" s="119"/>
      <c r="I267" s="119"/>
      <c r="J267" s="15"/>
      <c r="K267" s="15"/>
      <c r="L267" s="100"/>
      <c r="M267" s="15"/>
      <c r="N267" s="103"/>
      <c r="O267" s="122"/>
      <c r="P267" s="15"/>
      <c r="Q267" s="119" t="str">
        <f>$AG$35</f>
        <v xml:space="preserve"> BUZIN-ECSB </v>
      </c>
      <c r="R267" s="119"/>
      <c r="S267" s="119"/>
      <c r="T267" s="119"/>
      <c r="U267" s="119"/>
      <c r="V267" s="15"/>
      <c r="W267" s="15"/>
      <c r="X267" s="100"/>
    </row>
    <row r="268" spans="1:257" ht="24.9" customHeight="1">
      <c r="A268" s="80">
        <v>1</v>
      </c>
      <c r="B268" s="103"/>
      <c r="C268" s="15"/>
      <c r="D268" s="15"/>
      <c r="E268" s="119"/>
      <c r="F268" s="119"/>
      <c r="G268" s="119"/>
      <c r="H268" s="119"/>
      <c r="I268" s="119"/>
      <c r="J268" s="15"/>
      <c r="K268" s="121"/>
      <c r="L268" s="100"/>
      <c r="M268" s="15"/>
      <c r="N268" s="103"/>
      <c r="O268" s="15"/>
      <c r="P268" s="15"/>
      <c r="Q268" s="119"/>
      <c r="R268" s="119"/>
      <c r="S268" s="119"/>
      <c r="T268" s="119"/>
      <c r="U268" s="119"/>
      <c r="V268" s="15"/>
      <c r="W268" s="121"/>
      <c r="X268" s="100"/>
    </row>
    <row r="269" spans="1:257" ht="24.9" customHeight="1">
      <c r="A269" s="80"/>
      <c r="B269" s="103"/>
      <c r="C269" s="101" t="s">
        <v>68</v>
      </c>
      <c r="D269" s="15"/>
      <c r="E269" s="102"/>
      <c r="F269" s="102"/>
      <c r="G269" s="102"/>
      <c r="H269" s="102"/>
      <c r="I269" s="102"/>
      <c r="J269" s="15"/>
      <c r="K269" s="121"/>
      <c r="L269" s="100"/>
      <c r="M269" s="15"/>
      <c r="N269" s="103"/>
      <c r="O269" s="101" t="s">
        <v>68</v>
      </c>
      <c r="P269" s="15"/>
      <c r="Q269" s="102"/>
      <c r="R269" s="102"/>
      <c r="S269" s="102"/>
      <c r="T269" s="102"/>
      <c r="U269" s="102"/>
      <c r="V269" s="15"/>
      <c r="W269" s="121"/>
      <c r="X269" s="100"/>
    </row>
    <row r="270" spans="1:257" ht="24.9" customHeight="1">
      <c r="A270" s="80"/>
      <c r="B270" s="103"/>
      <c r="C270" s="122">
        <f>$AE$34</f>
        <v>4</v>
      </c>
      <c r="D270" s="15"/>
      <c r="E270" s="102"/>
      <c r="F270" s="102"/>
      <c r="G270" s="102"/>
      <c r="H270" s="102"/>
      <c r="I270" s="102"/>
      <c r="J270" s="15"/>
      <c r="K270" s="121"/>
      <c r="L270" s="100"/>
      <c r="M270" s="15"/>
      <c r="N270" s="103"/>
      <c r="O270" s="122">
        <f>$AE$35</f>
        <v>5</v>
      </c>
      <c r="P270" s="15"/>
      <c r="Q270" s="102"/>
      <c r="R270" s="102"/>
      <c r="S270" s="102"/>
      <c r="T270" s="102"/>
      <c r="U270" s="102"/>
      <c r="V270" s="15"/>
      <c r="W270" s="121"/>
      <c r="X270" s="100"/>
    </row>
    <row r="271" spans="1:257" ht="24.9" customHeight="1">
      <c r="A271" s="80"/>
      <c r="B271" s="103"/>
      <c r="C271" s="122"/>
      <c r="D271" s="15"/>
      <c r="E271" s="102"/>
      <c r="F271" s="102"/>
      <c r="G271" s="102"/>
      <c r="H271" s="102"/>
      <c r="I271" s="102"/>
      <c r="J271" s="15"/>
      <c r="K271" s="15"/>
      <c r="L271" s="100"/>
      <c r="M271" s="15"/>
      <c r="N271" s="103"/>
      <c r="O271" s="122"/>
      <c r="P271" s="15"/>
      <c r="Q271" s="102"/>
      <c r="R271" s="102"/>
      <c r="S271" s="102"/>
      <c r="T271" s="102"/>
      <c r="U271" s="102"/>
      <c r="V271" s="15"/>
      <c r="W271" s="15"/>
      <c r="X271" s="100"/>
    </row>
    <row r="272" spans="1:257" ht="24.9" customHeight="1">
      <c r="A272" s="80"/>
      <c r="B272" s="104"/>
      <c r="C272" s="105"/>
      <c r="D272" s="105"/>
      <c r="E272" s="105"/>
      <c r="F272" s="105"/>
      <c r="G272" s="105"/>
      <c r="H272" s="105"/>
      <c r="I272" s="105"/>
      <c r="J272" s="105"/>
      <c r="K272" s="105"/>
      <c r="L272" s="106"/>
      <c r="M272" s="15"/>
      <c r="N272" s="104"/>
      <c r="O272" s="105"/>
      <c r="P272" s="105"/>
      <c r="Q272" s="105"/>
      <c r="R272" s="105"/>
      <c r="S272" s="105"/>
      <c r="T272" s="105"/>
      <c r="U272" s="105"/>
      <c r="V272" s="105"/>
      <c r="W272" s="105"/>
      <c r="X272" s="106"/>
    </row>
    <row r="273" spans="1:257" ht="24.9" customHeight="1">
      <c r="A273" s="80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57" ht="24.9" customHeight="1">
      <c r="A274" s="80"/>
      <c r="B274" s="82"/>
      <c r="C274" s="83" t="s">
        <v>64</v>
      </c>
      <c r="D274" s="84"/>
      <c r="E274" s="84"/>
      <c r="F274" s="84"/>
      <c r="G274" s="84"/>
      <c r="H274" s="84"/>
      <c r="I274" s="84"/>
      <c r="J274" s="84"/>
      <c r="K274" s="85" t="s">
        <v>65</v>
      </c>
      <c r="L274" s="86"/>
      <c r="M274" s="15"/>
      <c r="N274" s="82"/>
      <c r="O274" s="83" t="s">
        <v>64</v>
      </c>
      <c r="P274" s="84"/>
      <c r="Q274" s="84"/>
      <c r="R274" s="84"/>
      <c r="S274" s="84"/>
      <c r="T274" s="84"/>
      <c r="U274" s="84"/>
      <c r="V274" s="84"/>
      <c r="W274" s="85" t="s">
        <v>65</v>
      </c>
      <c r="X274" s="86"/>
    </row>
    <row r="275" spans="1:257" ht="24.9" customHeight="1">
      <c r="A275" s="90"/>
      <c r="B275" s="91"/>
      <c r="C275" s="92" t="str">
        <f>$AA$36</f>
        <v>F.P.F.M. - Taça São Paulo - 2026</v>
      </c>
      <c r="D275" s="93"/>
      <c r="E275" s="93"/>
      <c r="F275" s="93"/>
      <c r="G275" s="93"/>
      <c r="H275" s="93"/>
      <c r="I275" s="93"/>
      <c r="J275" s="93"/>
      <c r="K275" s="94" t="str">
        <f>$AB$36</f>
        <v>ADULTO - Interior - Ituano</v>
      </c>
      <c r="L275" s="95"/>
      <c r="M275" s="96"/>
      <c r="N275" s="97"/>
      <c r="O275" s="92" t="str">
        <f>$AA$37</f>
        <v>F.P.F.M. - Taça São Paulo - 2026</v>
      </c>
      <c r="P275" s="93"/>
      <c r="Q275" s="93"/>
      <c r="R275" s="93"/>
      <c r="S275" s="93"/>
      <c r="T275" s="93"/>
      <c r="U275" s="93"/>
      <c r="V275" s="93"/>
      <c r="W275" s="94" t="str">
        <f>$AB$37</f>
        <v>ADULTO - Interior - Ituano</v>
      </c>
      <c r="X275" s="95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98"/>
      <c r="AY275" s="98"/>
      <c r="AZ275" s="98"/>
      <c r="BA275" s="98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98"/>
      <c r="BM275" s="98"/>
      <c r="BN275" s="98"/>
      <c r="BO275" s="98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98"/>
      <c r="CA275" s="98"/>
      <c r="CB275" s="98"/>
      <c r="CC275" s="98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98"/>
      <c r="CO275" s="98"/>
      <c r="CP275" s="98"/>
      <c r="CQ275" s="98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98"/>
      <c r="DC275" s="98"/>
      <c r="DD275" s="98"/>
      <c r="DE275" s="98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98"/>
      <c r="DQ275" s="98"/>
      <c r="DR275" s="98"/>
      <c r="DS275" s="98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  <c r="ED275" s="98"/>
      <c r="EE275" s="98"/>
      <c r="EF275" s="98"/>
      <c r="EG275" s="98"/>
      <c r="EH275" s="98"/>
      <c r="EI275" s="98"/>
      <c r="EJ275" s="98"/>
      <c r="EK275" s="98"/>
      <c r="EL275" s="98"/>
      <c r="EM275" s="98"/>
      <c r="EN275" s="98"/>
      <c r="EO275" s="98"/>
      <c r="EP275" s="98"/>
      <c r="EQ275" s="98"/>
      <c r="ER275" s="98"/>
      <c r="ES275" s="98"/>
      <c r="ET275" s="98"/>
      <c r="EU275" s="98"/>
      <c r="EV275" s="98"/>
      <c r="EW275" s="98"/>
      <c r="EX275" s="98"/>
      <c r="EY275" s="98"/>
      <c r="EZ275" s="98"/>
      <c r="FA275" s="98"/>
      <c r="FB275" s="98"/>
      <c r="FC275" s="98"/>
      <c r="FD275" s="98"/>
      <c r="FE275" s="98"/>
      <c r="FF275" s="98"/>
      <c r="FG275" s="98"/>
      <c r="FH275" s="98"/>
      <c r="FI275" s="98"/>
      <c r="FJ275" s="98"/>
      <c r="FK275" s="98"/>
      <c r="FL275" s="98"/>
      <c r="FM275" s="98"/>
      <c r="FN275" s="98"/>
      <c r="FO275" s="98"/>
      <c r="FP275" s="98"/>
      <c r="FQ275" s="98"/>
      <c r="FR275" s="98"/>
      <c r="FS275" s="98"/>
      <c r="FT275" s="98"/>
      <c r="FU275" s="98"/>
      <c r="FV275" s="98"/>
      <c r="FW275" s="98"/>
      <c r="FX275" s="98"/>
      <c r="FY275" s="98"/>
      <c r="FZ275" s="98"/>
      <c r="GA275" s="98"/>
      <c r="GB275" s="98"/>
      <c r="GC275" s="98"/>
      <c r="GD275" s="98"/>
      <c r="GE275" s="98"/>
      <c r="GF275" s="98"/>
      <c r="GG275" s="98"/>
      <c r="GH275" s="98"/>
      <c r="GI275" s="98"/>
      <c r="GJ275" s="98"/>
      <c r="GK275" s="98"/>
      <c r="GL275" s="98"/>
      <c r="GM275" s="98"/>
      <c r="GN275" s="98"/>
      <c r="GO275" s="98"/>
      <c r="GP275" s="98"/>
      <c r="GQ275" s="98"/>
      <c r="GR275" s="98"/>
      <c r="GS275" s="98"/>
      <c r="GT275" s="98"/>
      <c r="GU275" s="98"/>
      <c r="GV275" s="98"/>
      <c r="GW275" s="98"/>
      <c r="GX275" s="98"/>
      <c r="GY275" s="98"/>
      <c r="GZ275" s="98"/>
      <c r="HA275" s="98"/>
      <c r="HB275" s="98"/>
      <c r="HC275" s="98"/>
      <c r="HD275" s="98"/>
      <c r="HE275" s="98"/>
      <c r="HF275" s="98"/>
      <c r="HG275" s="98"/>
      <c r="HH275" s="98"/>
      <c r="HI275" s="98"/>
      <c r="HJ275" s="98"/>
      <c r="HK275" s="98"/>
      <c r="HL275" s="98"/>
      <c r="HM275" s="98"/>
      <c r="HN275" s="98"/>
      <c r="HO275" s="98"/>
      <c r="HP275" s="98"/>
      <c r="HQ275" s="98"/>
      <c r="HR275" s="98"/>
      <c r="HS275" s="98"/>
      <c r="HT275" s="98"/>
      <c r="HU275" s="98"/>
      <c r="HV275" s="98"/>
      <c r="HW275" s="98"/>
      <c r="HX275" s="98"/>
      <c r="HY275" s="98"/>
      <c r="HZ275" s="98"/>
      <c r="IA275" s="98"/>
      <c r="IB275" s="98"/>
      <c r="IC275" s="98"/>
      <c r="ID275" s="98"/>
      <c r="IE275" s="98"/>
      <c r="IF275" s="98"/>
      <c r="IG275" s="98"/>
      <c r="IH275" s="98"/>
      <c r="II275" s="98"/>
      <c r="IJ275" s="98"/>
      <c r="IK275" s="98"/>
      <c r="IL275" s="98"/>
      <c r="IM275" s="98"/>
      <c r="IN275" s="98"/>
      <c r="IO275" s="98"/>
      <c r="IP275" s="98"/>
      <c r="IQ275" s="98"/>
      <c r="IR275" s="98"/>
      <c r="IS275" s="98"/>
      <c r="IT275" s="98"/>
      <c r="IU275" s="98"/>
      <c r="IV275" s="98"/>
      <c r="IW275" s="98"/>
    </row>
    <row r="276" spans="1:257" ht="24.9" customHeight="1">
      <c r="A276" s="80"/>
      <c r="B276" s="99"/>
      <c r="C276" s="16"/>
      <c r="D276" s="16"/>
      <c r="E276" s="38"/>
      <c r="F276" s="38"/>
      <c r="G276" s="38"/>
      <c r="H276" s="38"/>
      <c r="I276" s="38"/>
      <c r="J276" s="15"/>
      <c r="K276" s="15"/>
      <c r="L276" s="100"/>
      <c r="M276" s="15"/>
      <c r="N276" s="99"/>
      <c r="O276" s="16"/>
      <c r="P276" s="16"/>
      <c r="Q276" s="38"/>
      <c r="R276" s="38"/>
      <c r="S276" s="38"/>
      <c r="T276" s="38"/>
      <c r="U276" s="38"/>
      <c r="V276" s="15"/>
      <c r="W276" s="15"/>
      <c r="X276" s="100"/>
    </row>
    <row r="277" spans="1:257" ht="24.9" customHeight="1">
      <c r="A277" s="80">
        <v>1</v>
      </c>
      <c r="B277" s="99"/>
      <c r="C277" s="101" t="s">
        <v>71</v>
      </c>
      <c r="D277" s="16"/>
      <c r="E277" s="119" t="str">
        <f>$AF$36</f>
        <v xml:space="preserve"> JOÃO JANUARIO-ITU </v>
      </c>
      <c r="F277" s="119"/>
      <c r="G277" s="119"/>
      <c r="H277" s="119"/>
      <c r="I277" s="119"/>
      <c r="J277" s="15"/>
      <c r="K277" s="15"/>
      <c r="L277" s="100"/>
      <c r="M277" s="15"/>
      <c r="N277" s="99"/>
      <c r="O277" s="101" t="s">
        <v>71</v>
      </c>
      <c r="P277" s="16"/>
      <c r="Q277" s="119" t="str">
        <f>$AF$37</f>
        <v xml:space="preserve"> TCHAKA-ITU </v>
      </c>
      <c r="R277" s="119"/>
      <c r="S277" s="119"/>
      <c r="T277" s="119"/>
      <c r="U277" s="119"/>
      <c r="V277" s="15"/>
      <c r="W277" s="15"/>
      <c r="X277" s="100"/>
    </row>
    <row r="278" spans="1:257" ht="24.9" customHeight="1">
      <c r="A278" s="80">
        <v>1</v>
      </c>
      <c r="B278" s="99"/>
      <c r="C278" s="122">
        <f>$AC$36</f>
        <v>1</v>
      </c>
      <c r="D278" s="36"/>
      <c r="E278" s="119"/>
      <c r="F278" s="119"/>
      <c r="G278" s="119"/>
      <c r="H278" s="119"/>
      <c r="I278" s="119"/>
      <c r="J278" s="15"/>
      <c r="K278" s="121"/>
      <c r="L278" s="100"/>
      <c r="M278" s="15"/>
      <c r="N278" s="99"/>
      <c r="O278" s="122">
        <f>$AC$37</f>
        <v>1</v>
      </c>
      <c r="P278" s="36"/>
      <c r="Q278" s="119"/>
      <c r="R278" s="119"/>
      <c r="S278" s="119"/>
      <c r="T278" s="119"/>
      <c r="U278" s="119"/>
      <c r="V278" s="15"/>
      <c r="W278" s="121"/>
      <c r="X278" s="100"/>
    </row>
    <row r="279" spans="1:257" ht="24.9" customHeight="1">
      <c r="A279" s="80"/>
      <c r="B279" s="99"/>
      <c r="C279" s="122"/>
      <c r="D279" s="36"/>
      <c r="E279" s="102"/>
      <c r="F279" s="102"/>
      <c r="G279" s="102"/>
      <c r="H279" s="102"/>
      <c r="I279" s="102"/>
      <c r="J279" s="15"/>
      <c r="K279" s="121"/>
      <c r="L279" s="100"/>
      <c r="M279" s="15"/>
      <c r="N279" s="99"/>
      <c r="O279" s="122"/>
      <c r="P279" s="36"/>
      <c r="Q279" s="102"/>
      <c r="R279" s="102"/>
      <c r="S279" s="102"/>
      <c r="T279" s="102"/>
      <c r="U279" s="102"/>
      <c r="V279" s="15"/>
      <c r="W279" s="121"/>
      <c r="X279" s="100"/>
    </row>
    <row r="280" spans="1:257" ht="24.9" customHeight="1">
      <c r="A280" s="80"/>
      <c r="B280" s="99"/>
      <c r="C280" s="15"/>
      <c r="D280" s="36"/>
      <c r="E280" s="102"/>
      <c r="F280" s="102"/>
      <c r="G280" s="102"/>
      <c r="H280" s="102"/>
      <c r="I280" s="102"/>
      <c r="J280" s="15"/>
      <c r="K280" s="121"/>
      <c r="L280" s="100"/>
      <c r="M280" s="15"/>
      <c r="N280" s="99"/>
      <c r="O280" s="15"/>
      <c r="P280" s="36"/>
      <c r="Q280" s="102"/>
      <c r="R280" s="102"/>
      <c r="S280" s="102"/>
      <c r="T280" s="102"/>
      <c r="U280" s="102"/>
      <c r="V280" s="15"/>
      <c r="W280" s="121"/>
      <c r="X280" s="100"/>
    </row>
    <row r="281" spans="1:257" ht="24.9" customHeight="1">
      <c r="A281" s="80"/>
      <c r="B281" s="99"/>
      <c r="C281" s="101" t="s">
        <v>72</v>
      </c>
      <c r="D281" s="36"/>
      <c r="E281" s="102"/>
      <c r="F281" s="102"/>
      <c r="G281" s="102"/>
      <c r="H281" s="102"/>
      <c r="I281" s="102"/>
      <c r="J281" s="15"/>
      <c r="K281" s="15"/>
      <c r="L281" s="100"/>
      <c r="M281" s="15"/>
      <c r="N281" s="99"/>
      <c r="O281" s="101" t="s">
        <v>72</v>
      </c>
      <c r="P281" s="36"/>
      <c r="Q281" s="102"/>
      <c r="R281" s="102"/>
      <c r="S281" s="102"/>
      <c r="T281" s="102"/>
      <c r="U281" s="102"/>
      <c r="V281" s="15"/>
      <c r="W281" s="15"/>
      <c r="X281" s="100"/>
    </row>
    <row r="282" spans="1:257" ht="24.9" customHeight="1">
      <c r="A282" s="80"/>
      <c r="B282" s="103"/>
      <c r="C282" s="122">
        <f>$AD$36</f>
        <v>6</v>
      </c>
      <c r="D282" s="15"/>
      <c r="E282" s="15"/>
      <c r="F282" s="15"/>
      <c r="G282" s="15"/>
      <c r="H282" s="15"/>
      <c r="I282" s="15"/>
      <c r="J282" s="15"/>
      <c r="K282" s="15"/>
      <c r="L282" s="100"/>
      <c r="M282" s="15"/>
      <c r="N282" s="103"/>
      <c r="O282" s="122">
        <f>$AD$37</f>
        <v>6</v>
      </c>
      <c r="P282" s="15"/>
      <c r="Q282" s="15"/>
      <c r="R282" s="15"/>
      <c r="S282" s="15"/>
      <c r="T282" s="15"/>
      <c r="U282" s="15"/>
      <c r="V282" s="15"/>
      <c r="W282" s="15"/>
      <c r="X282" s="100"/>
    </row>
    <row r="283" spans="1:257" ht="24.9" customHeight="1">
      <c r="A283" s="80">
        <v>1</v>
      </c>
      <c r="B283" s="103"/>
      <c r="C283" s="122"/>
      <c r="D283" s="15"/>
      <c r="E283" s="119" t="str">
        <f>$AG$36</f>
        <v xml:space="preserve"> JULIO ERCOLIN-ECSB </v>
      </c>
      <c r="F283" s="119"/>
      <c r="G283" s="119"/>
      <c r="H283" s="119"/>
      <c r="I283" s="119"/>
      <c r="J283" s="15"/>
      <c r="K283" s="15"/>
      <c r="L283" s="100"/>
      <c r="M283" s="15"/>
      <c r="N283" s="103"/>
      <c r="O283" s="122"/>
      <c r="P283" s="15"/>
      <c r="Q283" s="119" t="str">
        <f>$AG$37</f>
        <v xml:space="preserve"> LEO DEMELITE-ECSB </v>
      </c>
      <c r="R283" s="119"/>
      <c r="S283" s="119"/>
      <c r="T283" s="119"/>
      <c r="U283" s="119"/>
      <c r="V283" s="15"/>
      <c r="W283" s="15"/>
      <c r="X283" s="100"/>
    </row>
    <row r="284" spans="1:257" ht="24.9" customHeight="1">
      <c r="A284" s="80">
        <v>1</v>
      </c>
      <c r="B284" s="103"/>
      <c r="C284" s="15"/>
      <c r="D284" s="15"/>
      <c r="E284" s="119"/>
      <c r="F284" s="119"/>
      <c r="G284" s="119"/>
      <c r="H284" s="119"/>
      <c r="I284" s="119"/>
      <c r="J284" s="15"/>
      <c r="K284" s="121"/>
      <c r="L284" s="100"/>
      <c r="M284" s="15"/>
      <c r="N284" s="103"/>
      <c r="O284" s="15"/>
      <c r="P284" s="15"/>
      <c r="Q284" s="119"/>
      <c r="R284" s="119"/>
      <c r="S284" s="119"/>
      <c r="T284" s="119"/>
      <c r="U284" s="119"/>
      <c r="V284" s="15"/>
      <c r="W284" s="121"/>
      <c r="X284" s="100"/>
    </row>
    <row r="285" spans="1:257" ht="24.9" customHeight="1">
      <c r="A285" s="80"/>
      <c r="B285" s="103"/>
      <c r="C285" s="101" t="s">
        <v>68</v>
      </c>
      <c r="D285" s="15"/>
      <c r="E285" s="102"/>
      <c r="F285" s="102"/>
      <c r="G285" s="102"/>
      <c r="H285" s="102"/>
      <c r="I285" s="102"/>
      <c r="J285" s="15"/>
      <c r="K285" s="121"/>
      <c r="L285" s="100"/>
      <c r="M285" s="15"/>
      <c r="N285" s="103"/>
      <c r="O285" s="101" t="s">
        <v>68</v>
      </c>
      <c r="P285" s="15"/>
      <c r="Q285" s="102"/>
      <c r="R285" s="102"/>
      <c r="S285" s="102"/>
      <c r="T285" s="102"/>
      <c r="U285" s="102"/>
      <c r="V285" s="15"/>
      <c r="W285" s="121"/>
      <c r="X285" s="100"/>
    </row>
    <row r="286" spans="1:257" ht="24.9" customHeight="1">
      <c r="A286" s="80"/>
      <c r="B286" s="103"/>
      <c r="C286" s="122">
        <f>$AE$36</f>
        <v>1</v>
      </c>
      <c r="D286" s="15"/>
      <c r="E286" s="102"/>
      <c r="F286" s="102"/>
      <c r="G286" s="102"/>
      <c r="H286" s="102"/>
      <c r="I286" s="102"/>
      <c r="J286" s="15"/>
      <c r="K286" s="121"/>
      <c r="L286" s="100"/>
      <c r="M286" s="15"/>
      <c r="N286" s="103"/>
      <c r="O286" s="122">
        <f>$AE$37</f>
        <v>6</v>
      </c>
      <c r="P286" s="15"/>
      <c r="Q286" s="102"/>
      <c r="R286" s="102"/>
      <c r="S286" s="102"/>
      <c r="T286" s="102"/>
      <c r="U286" s="102"/>
      <c r="V286" s="15"/>
      <c r="W286" s="121"/>
      <c r="X286" s="100"/>
    </row>
    <row r="287" spans="1:257" ht="24.9" customHeight="1">
      <c r="A287" s="80"/>
      <c r="B287" s="103"/>
      <c r="C287" s="122"/>
      <c r="D287" s="15"/>
      <c r="E287" s="102"/>
      <c r="F287" s="102"/>
      <c r="G287" s="102"/>
      <c r="H287" s="102"/>
      <c r="I287" s="102"/>
      <c r="J287" s="15"/>
      <c r="K287" s="15"/>
      <c r="L287" s="100"/>
      <c r="M287" s="15"/>
      <c r="N287" s="103"/>
      <c r="O287" s="122"/>
      <c r="P287" s="15"/>
      <c r="Q287" s="102"/>
      <c r="R287" s="102"/>
      <c r="S287" s="102"/>
      <c r="T287" s="102"/>
      <c r="U287" s="102"/>
      <c r="V287" s="15"/>
      <c r="W287" s="15"/>
      <c r="X287" s="100"/>
    </row>
    <row r="288" spans="1:257" ht="24.9" customHeight="1">
      <c r="A288" s="80"/>
      <c r="B288" s="104"/>
      <c r="C288" s="105"/>
      <c r="D288" s="105"/>
      <c r="E288" s="105"/>
      <c r="F288" s="105"/>
      <c r="G288" s="105"/>
      <c r="H288" s="105"/>
      <c r="I288" s="105"/>
      <c r="J288" s="105"/>
      <c r="K288" s="105"/>
      <c r="L288" s="106"/>
      <c r="M288" s="15"/>
      <c r="N288" s="104"/>
      <c r="O288" s="105"/>
      <c r="P288" s="105"/>
      <c r="Q288" s="105"/>
      <c r="R288" s="105"/>
      <c r="S288" s="105"/>
      <c r="T288" s="105"/>
      <c r="U288" s="105"/>
      <c r="V288" s="105"/>
      <c r="W288" s="105"/>
      <c r="X288" s="106"/>
    </row>
    <row r="289" spans="1:257" ht="24.9" customHeight="1">
      <c r="A289" s="80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57" ht="24.9" customHeight="1">
      <c r="A290" s="80"/>
      <c r="B290" s="82"/>
      <c r="C290" s="83" t="s">
        <v>64</v>
      </c>
      <c r="D290" s="84"/>
      <c r="E290" s="84"/>
      <c r="F290" s="84"/>
      <c r="G290" s="84"/>
      <c r="H290" s="84"/>
      <c r="I290" s="84"/>
      <c r="J290" s="84"/>
      <c r="K290" s="85" t="s">
        <v>65</v>
      </c>
      <c r="L290" s="86"/>
      <c r="M290" s="15"/>
      <c r="N290" s="82"/>
      <c r="O290" s="83" t="s">
        <v>64</v>
      </c>
      <c r="P290" s="84"/>
      <c r="Q290" s="84"/>
      <c r="R290" s="84"/>
      <c r="S290" s="84"/>
      <c r="T290" s="84"/>
      <c r="U290" s="84"/>
      <c r="V290" s="84"/>
      <c r="W290" s="85" t="s">
        <v>65</v>
      </c>
      <c r="X290" s="86"/>
    </row>
    <row r="291" spans="1:257" ht="24.9" customHeight="1">
      <c r="A291" s="90"/>
      <c r="B291" s="91"/>
      <c r="C291" s="92" t="str">
        <f>$AA$38</f>
        <v>F.P.F.M. - Taça São Paulo - 2026</v>
      </c>
      <c r="D291" s="93"/>
      <c r="E291" s="93"/>
      <c r="F291" s="93"/>
      <c r="G291" s="93"/>
      <c r="H291" s="93"/>
      <c r="I291" s="93"/>
      <c r="J291" s="93"/>
      <c r="K291" s="94" t="str">
        <f>$AB$38</f>
        <v>ADULTO - Interior - Ituano</v>
      </c>
      <c r="L291" s="95"/>
      <c r="M291" s="96"/>
      <c r="N291" s="97"/>
      <c r="O291" s="92" t="str">
        <f>$AA$39</f>
        <v>F.P.F.M. - Taça São Paulo - 2026</v>
      </c>
      <c r="P291" s="93"/>
      <c r="Q291" s="93"/>
      <c r="R291" s="93"/>
      <c r="S291" s="93"/>
      <c r="T291" s="93"/>
      <c r="U291" s="93"/>
      <c r="V291" s="93"/>
      <c r="W291" s="94" t="str">
        <f>$AB$39</f>
        <v>ADULTO - Interior - Ituano</v>
      </c>
      <c r="X291" s="95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98"/>
      <c r="AY291" s="98"/>
      <c r="AZ291" s="98"/>
      <c r="BA291" s="98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98"/>
      <c r="BM291" s="98"/>
      <c r="BN291" s="98"/>
      <c r="BO291" s="98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98"/>
      <c r="CA291" s="98"/>
      <c r="CB291" s="98"/>
      <c r="CC291" s="98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98"/>
      <c r="CO291" s="98"/>
      <c r="CP291" s="98"/>
      <c r="CQ291" s="98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98"/>
      <c r="DC291" s="98"/>
      <c r="DD291" s="98"/>
      <c r="DE291" s="98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98"/>
      <c r="DQ291" s="98"/>
      <c r="DR291" s="98"/>
      <c r="DS291" s="98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98"/>
      <c r="EE291" s="98"/>
      <c r="EF291" s="98"/>
      <c r="EG291" s="98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98"/>
      <c r="ES291" s="98"/>
      <c r="ET291" s="98"/>
      <c r="EU291" s="98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98"/>
      <c r="FG291" s="98"/>
      <c r="FH291" s="98"/>
      <c r="FI291" s="98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98"/>
      <c r="FU291" s="98"/>
      <c r="FV291" s="98"/>
      <c r="FW291" s="98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98"/>
      <c r="GI291" s="98"/>
      <c r="GJ291" s="98"/>
      <c r="GK291" s="98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98"/>
      <c r="GW291" s="98"/>
      <c r="GX291" s="98"/>
      <c r="GY291" s="98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98"/>
      <c r="HK291" s="98"/>
      <c r="HL291" s="98"/>
      <c r="HM291" s="98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  <c r="HX291" s="98"/>
      <c r="HY291" s="98"/>
      <c r="HZ291" s="98"/>
      <c r="IA291" s="98"/>
      <c r="IB291" s="98"/>
      <c r="IC291" s="98"/>
      <c r="ID291" s="98"/>
      <c r="IE291" s="98"/>
      <c r="IF291" s="98"/>
      <c r="IG291" s="98"/>
      <c r="IH291" s="98"/>
      <c r="II291" s="98"/>
      <c r="IJ291" s="98"/>
      <c r="IK291" s="98"/>
      <c r="IL291" s="98"/>
      <c r="IM291" s="98"/>
      <c r="IN291" s="98"/>
      <c r="IO291" s="98"/>
      <c r="IP291" s="98"/>
      <c r="IQ291" s="98"/>
      <c r="IR291" s="98"/>
      <c r="IS291" s="98"/>
      <c r="IT291" s="98"/>
      <c r="IU291" s="98"/>
      <c r="IV291" s="98"/>
      <c r="IW291" s="98"/>
    </row>
    <row r="292" spans="1:257" ht="24.9" customHeight="1">
      <c r="A292" s="80"/>
      <c r="B292" s="99"/>
      <c r="C292" s="16"/>
      <c r="D292" s="16"/>
      <c r="E292" s="38"/>
      <c r="F292" s="38"/>
      <c r="G292" s="38"/>
      <c r="H292" s="38"/>
      <c r="I292" s="38"/>
      <c r="J292" s="15"/>
      <c r="K292" s="15"/>
      <c r="L292" s="100"/>
      <c r="M292" s="15"/>
      <c r="N292" s="99"/>
      <c r="O292" s="16"/>
      <c r="P292" s="16"/>
      <c r="Q292" s="38"/>
      <c r="R292" s="38"/>
      <c r="S292" s="38"/>
      <c r="T292" s="38"/>
      <c r="U292" s="38"/>
      <c r="V292" s="15"/>
      <c r="W292" s="15"/>
      <c r="X292" s="100"/>
    </row>
    <row r="293" spans="1:257" ht="24.9" customHeight="1">
      <c r="A293" s="80">
        <v>1</v>
      </c>
      <c r="B293" s="99"/>
      <c r="C293" s="101" t="s">
        <v>71</v>
      </c>
      <c r="D293" s="16"/>
      <c r="E293" s="119" t="str">
        <f>$AF$38</f>
        <v xml:space="preserve"> LUI-ITU </v>
      </c>
      <c r="F293" s="119"/>
      <c r="G293" s="119"/>
      <c r="H293" s="119"/>
      <c r="I293" s="119"/>
      <c r="J293" s="15"/>
      <c r="K293" s="15"/>
      <c r="L293" s="100"/>
      <c r="M293" s="15"/>
      <c r="N293" s="99"/>
      <c r="O293" s="101" t="s">
        <v>71</v>
      </c>
      <c r="P293" s="16"/>
      <c r="Q293" s="119" t="str">
        <f>$AF$39</f>
        <v xml:space="preserve"> MARCELO CARLOS-ITU </v>
      </c>
      <c r="R293" s="119"/>
      <c r="S293" s="119"/>
      <c r="T293" s="119"/>
      <c r="U293" s="119"/>
      <c r="V293" s="15"/>
      <c r="W293" s="15"/>
      <c r="X293" s="100"/>
    </row>
    <row r="294" spans="1:257" ht="24.9" customHeight="1">
      <c r="A294" s="80">
        <v>1</v>
      </c>
      <c r="B294" s="99"/>
      <c r="C294" s="122">
        <f>$AC$38</f>
        <v>1</v>
      </c>
      <c r="D294" s="36"/>
      <c r="E294" s="119"/>
      <c r="F294" s="119"/>
      <c r="G294" s="119"/>
      <c r="H294" s="119"/>
      <c r="I294" s="119"/>
      <c r="J294" s="15"/>
      <c r="K294" s="121"/>
      <c r="L294" s="100"/>
      <c r="M294" s="15"/>
      <c r="N294" s="99"/>
      <c r="O294" s="122">
        <f>$AC$39</f>
        <v>1</v>
      </c>
      <c r="P294" s="36"/>
      <c r="Q294" s="119"/>
      <c r="R294" s="119"/>
      <c r="S294" s="119"/>
      <c r="T294" s="119"/>
      <c r="U294" s="119"/>
      <c r="V294" s="15"/>
      <c r="W294" s="121"/>
      <c r="X294" s="100"/>
    </row>
    <row r="295" spans="1:257" ht="24.9" customHeight="1">
      <c r="A295" s="80"/>
      <c r="B295" s="99"/>
      <c r="C295" s="122"/>
      <c r="D295" s="36"/>
      <c r="E295" s="102"/>
      <c r="F295" s="102"/>
      <c r="G295" s="102"/>
      <c r="H295" s="102"/>
      <c r="I295" s="102"/>
      <c r="J295" s="15"/>
      <c r="K295" s="121"/>
      <c r="L295" s="100"/>
      <c r="M295" s="15"/>
      <c r="N295" s="99"/>
      <c r="O295" s="122"/>
      <c r="P295" s="36"/>
      <c r="Q295" s="102"/>
      <c r="R295" s="102"/>
      <c r="S295" s="102"/>
      <c r="T295" s="102"/>
      <c r="U295" s="102"/>
      <c r="V295" s="15"/>
      <c r="W295" s="121"/>
      <c r="X295" s="100"/>
    </row>
    <row r="296" spans="1:257" ht="24.9" customHeight="1">
      <c r="A296" s="80"/>
      <c r="B296" s="99"/>
      <c r="C296" s="15"/>
      <c r="D296" s="36"/>
      <c r="E296" s="102"/>
      <c r="F296" s="102"/>
      <c r="G296" s="102"/>
      <c r="H296" s="102"/>
      <c r="I296" s="102"/>
      <c r="J296" s="15"/>
      <c r="K296" s="121"/>
      <c r="L296" s="100"/>
      <c r="M296" s="15"/>
      <c r="N296" s="99"/>
      <c r="O296" s="15"/>
      <c r="P296" s="36"/>
      <c r="Q296" s="102"/>
      <c r="R296" s="102"/>
      <c r="S296" s="102"/>
      <c r="T296" s="102"/>
      <c r="U296" s="102"/>
      <c r="V296" s="15"/>
      <c r="W296" s="121"/>
      <c r="X296" s="100"/>
    </row>
    <row r="297" spans="1:257" ht="24.9" customHeight="1">
      <c r="A297" s="80"/>
      <c r="B297" s="99"/>
      <c r="C297" s="101" t="s">
        <v>72</v>
      </c>
      <c r="D297" s="36"/>
      <c r="E297" s="102"/>
      <c r="F297" s="102"/>
      <c r="G297" s="102"/>
      <c r="H297" s="102"/>
      <c r="I297" s="102"/>
      <c r="J297" s="15"/>
      <c r="K297" s="15"/>
      <c r="L297" s="100"/>
      <c r="M297" s="15"/>
      <c r="N297" s="99"/>
      <c r="O297" s="101" t="s">
        <v>72</v>
      </c>
      <c r="P297" s="36"/>
      <c r="Q297" s="102"/>
      <c r="R297" s="102"/>
      <c r="S297" s="102"/>
      <c r="T297" s="102"/>
      <c r="U297" s="102"/>
      <c r="V297" s="15"/>
      <c r="W297" s="15"/>
      <c r="X297" s="100"/>
    </row>
    <row r="298" spans="1:257" ht="24.9" customHeight="1">
      <c r="A298" s="80"/>
      <c r="B298" s="103"/>
      <c r="C298" s="122">
        <f>$AD$38</f>
        <v>7</v>
      </c>
      <c r="D298" s="15"/>
      <c r="E298" s="15"/>
      <c r="F298" s="15"/>
      <c r="G298" s="15"/>
      <c r="H298" s="15"/>
      <c r="I298" s="15"/>
      <c r="J298" s="15"/>
      <c r="K298" s="15"/>
      <c r="L298" s="100"/>
      <c r="M298" s="15"/>
      <c r="N298" s="103"/>
      <c r="O298" s="122">
        <f>$AD$39</f>
        <v>7</v>
      </c>
      <c r="P298" s="15"/>
      <c r="Q298" s="15"/>
      <c r="R298" s="15"/>
      <c r="S298" s="15"/>
      <c r="T298" s="15"/>
      <c r="U298" s="15"/>
      <c r="V298" s="15"/>
      <c r="W298" s="15"/>
      <c r="X298" s="100"/>
    </row>
    <row r="299" spans="1:257" ht="24.9" customHeight="1">
      <c r="A299" s="80">
        <v>1</v>
      </c>
      <c r="B299" s="103"/>
      <c r="C299" s="122"/>
      <c r="D299" s="15"/>
      <c r="E299" s="119" t="str">
        <f>$AG$38</f>
        <v xml:space="preserve"> LEO DEMELITE-ECSB </v>
      </c>
      <c r="F299" s="119"/>
      <c r="G299" s="119"/>
      <c r="H299" s="119"/>
      <c r="I299" s="119"/>
      <c r="J299" s="15"/>
      <c r="K299" s="15"/>
      <c r="L299" s="100"/>
      <c r="M299" s="15"/>
      <c r="N299" s="103"/>
      <c r="O299" s="122"/>
      <c r="P299" s="15"/>
      <c r="Q299" s="119" t="str">
        <f>$AG$39</f>
        <v xml:space="preserve"> PIETRO ERCOLIN-ECSB </v>
      </c>
      <c r="R299" s="119"/>
      <c r="S299" s="119"/>
      <c r="T299" s="119"/>
      <c r="U299" s="119"/>
      <c r="V299" s="15"/>
      <c r="W299" s="15"/>
      <c r="X299" s="100"/>
    </row>
    <row r="300" spans="1:257" ht="24.9" customHeight="1">
      <c r="A300" s="80">
        <v>1</v>
      </c>
      <c r="B300" s="103"/>
      <c r="C300" s="15"/>
      <c r="D300" s="15"/>
      <c r="E300" s="119"/>
      <c r="F300" s="119"/>
      <c r="G300" s="119"/>
      <c r="H300" s="119"/>
      <c r="I300" s="119"/>
      <c r="J300" s="15"/>
      <c r="K300" s="121"/>
      <c r="L300" s="100"/>
      <c r="M300" s="15"/>
      <c r="N300" s="103"/>
      <c r="O300" s="15"/>
      <c r="P300" s="15"/>
      <c r="Q300" s="119"/>
      <c r="R300" s="119"/>
      <c r="S300" s="119"/>
      <c r="T300" s="119"/>
      <c r="U300" s="119"/>
      <c r="V300" s="15"/>
      <c r="W300" s="121"/>
      <c r="X300" s="100"/>
    </row>
    <row r="301" spans="1:257" ht="24.9" customHeight="1">
      <c r="A301" s="80"/>
      <c r="B301" s="103"/>
      <c r="C301" s="101" t="s">
        <v>68</v>
      </c>
      <c r="D301" s="15"/>
      <c r="E301" s="102"/>
      <c r="F301" s="102"/>
      <c r="G301" s="102"/>
      <c r="H301" s="102"/>
      <c r="I301" s="102"/>
      <c r="J301" s="15"/>
      <c r="K301" s="121"/>
      <c r="L301" s="100"/>
      <c r="M301" s="15"/>
      <c r="N301" s="103"/>
      <c r="O301" s="101" t="s">
        <v>68</v>
      </c>
      <c r="P301" s="15"/>
      <c r="Q301" s="102"/>
      <c r="R301" s="102"/>
      <c r="S301" s="102"/>
      <c r="T301" s="102"/>
      <c r="U301" s="102"/>
      <c r="V301" s="15"/>
      <c r="W301" s="121"/>
      <c r="X301" s="100"/>
    </row>
    <row r="302" spans="1:257" ht="24.9" customHeight="1">
      <c r="A302" s="80"/>
      <c r="B302" s="103"/>
      <c r="C302" s="122">
        <f>$AE$38</f>
        <v>4</v>
      </c>
      <c r="D302" s="15"/>
      <c r="E302" s="102"/>
      <c r="F302" s="102"/>
      <c r="G302" s="102"/>
      <c r="H302" s="102"/>
      <c r="I302" s="102"/>
      <c r="J302" s="15"/>
      <c r="K302" s="121"/>
      <c r="L302" s="100"/>
      <c r="M302" s="15"/>
      <c r="N302" s="103"/>
      <c r="O302" s="122">
        <f>$AE$39</f>
        <v>5</v>
      </c>
      <c r="P302" s="15"/>
      <c r="Q302" s="102"/>
      <c r="R302" s="102"/>
      <c r="S302" s="102"/>
      <c r="T302" s="102"/>
      <c r="U302" s="102"/>
      <c r="V302" s="15"/>
      <c r="W302" s="121"/>
      <c r="X302" s="100"/>
    </row>
    <row r="303" spans="1:257" ht="24.9" customHeight="1">
      <c r="A303" s="80"/>
      <c r="B303" s="103"/>
      <c r="C303" s="122"/>
      <c r="D303" s="15"/>
      <c r="E303" s="102"/>
      <c r="F303" s="102"/>
      <c r="G303" s="102"/>
      <c r="H303" s="102"/>
      <c r="I303" s="102"/>
      <c r="J303" s="15"/>
      <c r="K303" s="15"/>
      <c r="L303" s="100"/>
      <c r="M303" s="15"/>
      <c r="N303" s="103"/>
      <c r="O303" s="122"/>
      <c r="P303" s="15"/>
      <c r="Q303" s="102"/>
      <c r="R303" s="102"/>
      <c r="S303" s="102"/>
      <c r="T303" s="102"/>
      <c r="U303" s="102"/>
      <c r="V303" s="15"/>
      <c r="W303" s="15"/>
      <c r="X303" s="100"/>
    </row>
    <row r="304" spans="1:257" ht="24.9" customHeight="1">
      <c r="A304" s="80"/>
      <c r="B304" s="104"/>
      <c r="C304" s="105"/>
      <c r="D304" s="105"/>
      <c r="E304" s="105"/>
      <c r="F304" s="105"/>
      <c r="G304" s="105"/>
      <c r="H304" s="105"/>
      <c r="I304" s="105"/>
      <c r="J304" s="105"/>
      <c r="K304" s="105"/>
      <c r="L304" s="106"/>
      <c r="M304" s="15"/>
      <c r="N304" s="104"/>
      <c r="O304" s="105"/>
      <c r="P304" s="105"/>
      <c r="Q304" s="105"/>
      <c r="R304" s="105"/>
      <c r="S304" s="105"/>
      <c r="T304" s="105"/>
      <c r="U304" s="105"/>
      <c r="V304" s="105"/>
      <c r="W304" s="105"/>
      <c r="X304" s="106"/>
    </row>
    <row r="305" spans="1:257" ht="24.9" customHeight="1">
      <c r="A305" s="80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57" ht="24.9" customHeight="1">
      <c r="A306" s="80"/>
      <c r="B306" s="82"/>
      <c r="C306" s="83" t="s">
        <v>64</v>
      </c>
      <c r="D306" s="84"/>
      <c r="E306" s="84"/>
      <c r="F306" s="84"/>
      <c r="G306" s="84"/>
      <c r="H306" s="84"/>
      <c r="I306" s="84"/>
      <c r="J306" s="84"/>
      <c r="K306" s="85" t="s">
        <v>65</v>
      </c>
      <c r="L306" s="86"/>
      <c r="M306" s="15"/>
      <c r="N306" s="82"/>
      <c r="O306" s="83" t="s">
        <v>64</v>
      </c>
      <c r="P306" s="84"/>
      <c r="Q306" s="84"/>
      <c r="R306" s="84"/>
      <c r="S306" s="84"/>
      <c r="T306" s="84"/>
      <c r="U306" s="84"/>
      <c r="V306" s="84"/>
      <c r="W306" s="85" t="s">
        <v>65</v>
      </c>
      <c r="X306" s="86"/>
    </row>
    <row r="307" spans="1:257" ht="24.9" customHeight="1">
      <c r="A307" s="90"/>
      <c r="B307" s="91"/>
      <c r="C307" s="92" t="str">
        <f>$AA$40</f>
        <v>F.P.F.M. - Taça São Paulo - 2026</v>
      </c>
      <c r="D307" s="93"/>
      <c r="E307" s="93"/>
      <c r="F307" s="93"/>
      <c r="G307" s="93"/>
      <c r="H307" s="93"/>
      <c r="I307" s="93"/>
      <c r="J307" s="93"/>
      <c r="K307" s="94" t="str">
        <f>$AB$40</f>
        <v>ADULTO - Interior - Ituano</v>
      </c>
      <c r="L307" s="95"/>
      <c r="M307" s="96"/>
      <c r="N307" s="97"/>
      <c r="O307" s="92" t="str">
        <f>$AA$41</f>
        <v>F.P.F.M. - Taça São Paulo - 2026</v>
      </c>
      <c r="P307" s="93"/>
      <c r="Q307" s="93"/>
      <c r="R307" s="93"/>
      <c r="S307" s="93"/>
      <c r="T307" s="93"/>
      <c r="U307" s="93"/>
      <c r="V307" s="93"/>
      <c r="W307" s="94" t="str">
        <f>$AB$41</f>
        <v>ADULTO - Interior - Ituano</v>
      </c>
      <c r="X307" s="95"/>
      <c r="Y307" s="98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98"/>
      <c r="AK307" s="98"/>
      <c r="AL307" s="98"/>
      <c r="AM307" s="98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98"/>
      <c r="AY307" s="98"/>
      <c r="AZ307" s="98"/>
      <c r="BA307" s="98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98"/>
      <c r="BM307" s="98"/>
      <c r="BN307" s="98"/>
      <c r="BO307" s="98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98"/>
      <c r="CA307" s="98"/>
      <c r="CB307" s="98"/>
      <c r="CC307" s="98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98"/>
      <c r="CO307" s="98"/>
      <c r="CP307" s="98"/>
      <c r="CQ307" s="98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98"/>
      <c r="DC307" s="98"/>
      <c r="DD307" s="98"/>
      <c r="DE307" s="98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98"/>
      <c r="DQ307" s="98"/>
      <c r="DR307" s="98"/>
      <c r="DS307" s="98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98"/>
      <c r="EE307" s="98"/>
      <c r="EF307" s="98"/>
      <c r="EG307" s="98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98"/>
      <c r="ES307" s="98"/>
      <c r="ET307" s="98"/>
      <c r="EU307" s="98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98"/>
      <c r="FG307" s="98"/>
      <c r="FH307" s="98"/>
      <c r="FI307" s="98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98"/>
      <c r="FU307" s="98"/>
      <c r="FV307" s="98"/>
      <c r="FW307" s="98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98"/>
      <c r="GI307" s="98"/>
      <c r="GJ307" s="98"/>
      <c r="GK307" s="98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98"/>
      <c r="GW307" s="98"/>
      <c r="GX307" s="98"/>
      <c r="GY307" s="98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98"/>
      <c r="HK307" s="98"/>
      <c r="HL307" s="98"/>
      <c r="HM307" s="98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  <c r="HX307" s="98"/>
      <c r="HY307" s="98"/>
      <c r="HZ307" s="98"/>
      <c r="IA307" s="98"/>
      <c r="IB307" s="98"/>
      <c r="IC307" s="98"/>
      <c r="ID307" s="98"/>
      <c r="IE307" s="98"/>
      <c r="IF307" s="98"/>
      <c r="IG307" s="98"/>
      <c r="IH307" s="98"/>
      <c r="II307" s="98"/>
      <c r="IJ307" s="98"/>
      <c r="IK307" s="98"/>
      <c r="IL307" s="98"/>
      <c r="IM307" s="98"/>
      <c r="IN307" s="98"/>
      <c r="IO307" s="98"/>
      <c r="IP307" s="98"/>
      <c r="IQ307" s="98"/>
      <c r="IR307" s="98"/>
      <c r="IS307" s="98"/>
      <c r="IT307" s="98"/>
      <c r="IU307" s="98"/>
      <c r="IV307" s="98"/>
      <c r="IW307" s="98"/>
    </row>
    <row r="308" spans="1:257" ht="24.9" customHeight="1">
      <c r="A308" s="80"/>
      <c r="B308" s="99"/>
      <c r="C308" s="16"/>
      <c r="D308" s="16"/>
      <c r="E308" s="38"/>
      <c r="F308" s="38"/>
      <c r="G308" s="38"/>
      <c r="H308" s="38"/>
      <c r="I308" s="38"/>
      <c r="J308" s="15"/>
      <c r="K308" s="15"/>
      <c r="L308" s="100"/>
      <c r="M308" s="15"/>
      <c r="N308" s="99"/>
      <c r="O308" s="16"/>
      <c r="P308" s="16"/>
      <c r="Q308" s="38"/>
      <c r="R308" s="38"/>
      <c r="S308" s="38"/>
      <c r="T308" s="38"/>
      <c r="U308" s="38"/>
      <c r="V308" s="15"/>
      <c r="W308" s="15"/>
      <c r="X308" s="100"/>
    </row>
    <row r="309" spans="1:257" ht="24.9" customHeight="1">
      <c r="A309" s="80">
        <v>1</v>
      </c>
      <c r="B309" s="99"/>
      <c r="C309" s="101" t="s">
        <v>71</v>
      </c>
      <c r="D309" s="16"/>
      <c r="E309" s="119" t="str">
        <f>$AF$40</f>
        <v xml:space="preserve"> VIRCILIO CROSARA-ITU </v>
      </c>
      <c r="F309" s="119"/>
      <c r="G309" s="119"/>
      <c r="H309" s="119"/>
      <c r="I309" s="119"/>
      <c r="J309" s="15"/>
      <c r="K309" s="15"/>
      <c r="L309" s="100"/>
      <c r="M309" s="15"/>
      <c r="N309" s="99"/>
      <c r="O309" s="101" t="s">
        <v>71</v>
      </c>
      <c r="P309" s="16"/>
      <c r="Q309" s="119" t="str">
        <f>$AF$41</f>
        <v xml:space="preserve"> BUENO-ITU </v>
      </c>
      <c r="R309" s="119"/>
      <c r="S309" s="119"/>
      <c r="T309" s="119"/>
      <c r="U309" s="119"/>
      <c r="V309" s="15"/>
      <c r="W309" s="15"/>
      <c r="X309" s="100"/>
    </row>
    <row r="310" spans="1:257" ht="24.9" customHeight="1">
      <c r="A310" s="80">
        <v>1</v>
      </c>
      <c r="B310" s="99"/>
      <c r="C310" s="122">
        <f>$AC$40</f>
        <v>1</v>
      </c>
      <c r="D310" s="36"/>
      <c r="E310" s="119"/>
      <c r="F310" s="119"/>
      <c r="G310" s="119"/>
      <c r="H310" s="119"/>
      <c r="I310" s="119"/>
      <c r="J310" s="15"/>
      <c r="K310" s="121"/>
      <c r="L310" s="100"/>
      <c r="M310" s="15"/>
      <c r="N310" s="99"/>
      <c r="O310" s="122">
        <f>$AC$41</f>
        <v>1</v>
      </c>
      <c r="P310" s="36"/>
      <c r="Q310" s="119"/>
      <c r="R310" s="119"/>
      <c r="S310" s="119"/>
      <c r="T310" s="119"/>
      <c r="U310" s="119"/>
      <c r="V310" s="15"/>
      <c r="W310" s="121"/>
      <c r="X310" s="100"/>
    </row>
    <row r="311" spans="1:257" ht="24.9" customHeight="1">
      <c r="A311" s="80"/>
      <c r="B311" s="99"/>
      <c r="C311" s="122"/>
      <c r="D311" s="36"/>
      <c r="E311" s="102"/>
      <c r="F311" s="102"/>
      <c r="G311" s="102"/>
      <c r="H311" s="102"/>
      <c r="I311" s="102"/>
      <c r="J311" s="15"/>
      <c r="K311" s="121"/>
      <c r="L311" s="100"/>
      <c r="M311" s="15"/>
      <c r="N311" s="99"/>
      <c r="O311" s="122"/>
      <c r="P311" s="36"/>
      <c r="Q311" s="102"/>
      <c r="R311" s="102"/>
      <c r="S311" s="102"/>
      <c r="T311" s="102"/>
      <c r="U311" s="102"/>
      <c r="V311" s="15"/>
      <c r="W311" s="121"/>
      <c r="X311" s="100"/>
    </row>
    <row r="312" spans="1:257" ht="24.9" customHeight="1">
      <c r="A312" s="80"/>
      <c r="B312" s="99"/>
      <c r="C312" s="15"/>
      <c r="D312" s="36"/>
      <c r="E312" s="102"/>
      <c r="F312" s="102"/>
      <c r="G312" s="102"/>
      <c r="H312" s="102"/>
      <c r="I312" s="102"/>
      <c r="J312" s="15"/>
      <c r="K312" s="121"/>
      <c r="L312" s="100"/>
      <c r="M312" s="15"/>
      <c r="N312" s="99"/>
      <c r="O312" s="15"/>
      <c r="P312" s="36"/>
      <c r="Q312" s="102"/>
      <c r="R312" s="102"/>
      <c r="S312" s="102"/>
      <c r="T312" s="102"/>
      <c r="U312" s="102"/>
      <c r="V312" s="15"/>
      <c r="W312" s="121"/>
      <c r="X312" s="100"/>
    </row>
    <row r="313" spans="1:257" ht="24.9" customHeight="1">
      <c r="A313" s="80"/>
      <c r="B313" s="99"/>
      <c r="C313" s="101" t="s">
        <v>72</v>
      </c>
      <c r="D313" s="36"/>
      <c r="E313" s="102"/>
      <c r="F313" s="102"/>
      <c r="G313" s="102"/>
      <c r="H313" s="102"/>
      <c r="I313" s="102"/>
      <c r="J313" s="15"/>
      <c r="K313" s="15"/>
      <c r="L313" s="100"/>
      <c r="M313" s="15"/>
      <c r="N313" s="99"/>
      <c r="O313" s="101" t="s">
        <v>72</v>
      </c>
      <c r="P313" s="36"/>
      <c r="Q313" s="102"/>
      <c r="R313" s="102"/>
      <c r="S313" s="102"/>
      <c r="T313" s="102"/>
      <c r="U313" s="102"/>
      <c r="V313" s="15"/>
      <c r="W313" s="15"/>
      <c r="X313" s="100"/>
    </row>
    <row r="314" spans="1:257" ht="24.9" customHeight="1">
      <c r="A314" s="80"/>
      <c r="B314" s="103"/>
      <c r="C314" s="122">
        <f>$AD$40</f>
        <v>7</v>
      </c>
      <c r="D314" s="15"/>
      <c r="E314" s="15"/>
      <c r="F314" s="15"/>
      <c r="G314" s="15"/>
      <c r="H314" s="15"/>
      <c r="I314" s="15"/>
      <c r="J314" s="15"/>
      <c r="K314" s="15"/>
      <c r="L314" s="100"/>
      <c r="M314" s="15"/>
      <c r="N314" s="103"/>
      <c r="O314" s="122">
        <f>$AD$41</f>
        <v>7</v>
      </c>
      <c r="P314" s="15"/>
      <c r="Q314" s="15"/>
      <c r="R314" s="15"/>
      <c r="S314" s="15"/>
      <c r="T314" s="15"/>
      <c r="U314" s="15"/>
      <c r="V314" s="15"/>
      <c r="W314" s="15"/>
      <c r="X314" s="100"/>
    </row>
    <row r="315" spans="1:257" ht="24.9" customHeight="1">
      <c r="A315" s="80">
        <v>1</v>
      </c>
      <c r="B315" s="103"/>
      <c r="C315" s="122"/>
      <c r="D315" s="15"/>
      <c r="E315" s="119" t="str">
        <f>$AG$40</f>
        <v xml:space="preserve"> ADILSON HOLANDA-CFC </v>
      </c>
      <c r="F315" s="119"/>
      <c r="G315" s="119"/>
      <c r="H315" s="119"/>
      <c r="I315" s="119"/>
      <c r="J315" s="15"/>
      <c r="K315" s="15"/>
      <c r="L315" s="100"/>
      <c r="M315" s="15"/>
      <c r="N315" s="103"/>
      <c r="O315" s="122"/>
      <c r="P315" s="15"/>
      <c r="Q315" s="119" t="str">
        <f>$AG$41</f>
        <v xml:space="preserve"> GIOVANNI SAJO-ECSB </v>
      </c>
      <c r="R315" s="119"/>
      <c r="S315" s="119"/>
      <c r="T315" s="119"/>
      <c r="U315" s="119"/>
      <c r="V315" s="15"/>
      <c r="W315" s="15"/>
      <c r="X315" s="100"/>
    </row>
    <row r="316" spans="1:257" ht="24.9" customHeight="1">
      <c r="A316" s="80">
        <v>1</v>
      </c>
      <c r="B316" s="103"/>
      <c r="C316" s="15"/>
      <c r="D316" s="15"/>
      <c r="E316" s="119"/>
      <c r="F316" s="119"/>
      <c r="G316" s="119"/>
      <c r="H316" s="119"/>
      <c r="I316" s="119"/>
      <c r="J316" s="15"/>
      <c r="K316" s="121"/>
      <c r="L316" s="100"/>
      <c r="M316" s="15"/>
      <c r="N316" s="103"/>
      <c r="O316" s="15"/>
      <c r="P316" s="15"/>
      <c r="Q316" s="119"/>
      <c r="R316" s="119"/>
      <c r="S316" s="119"/>
      <c r="T316" s="119"/>
      <c r="U316" s="119"/>
      <c r="V316" s="15"/>
      <c r="W316" s="121"/>
      <c r="X316" s="100"/>
    </row>
    <row r="317" spans="1:257" ht="24.9" customHeight="1">
      <c r="A317" s="80"/>
      <c r="B317" s="103"/>
      <c r="C317" s="101" t="s">
        <v>68</v>
      </c>
      <c r="D317" s="15"/>
      <c r="E317" s="102"/>
      <c r="F317" s="102"/>
      <c r="G317" s="102"/>
      <c r="H317" s="102"/>
      <c r="I317" s="102"/>
      <c r="J317" s="15"/>
      <c r="K317" s="121"/>
      <c r="L317" s="100"/>
      <c r="M317" s="15"/>
      <c r="N317" s="103"/>
      <c r="O317" s="101" t="s">
        <v>68</v>
      </c>
      <c r="P317" s="15"/>
      <c r="Q317" s="102"/>
      <c r="R317" s="102"/>
      <c r="S317" s="102"/>
      <c r="T317" s="102"/>
      <c r="U317" s="102"/>
      <c r="V317" s="15"/>
      <c r="W317" s="121"/>
      <c r="X317" s="100"/>
    </row>
    <row r="318" spans="1:257" ht="24.9" customHeight="1">
      <c r="A318" s="80"/>
      <c r="B318" s="103"/>
      <c r="C318" s="122">
        <f>$AE$40</f>
        <v>6</v>
      </c>
      <c r="D318" s="15"/>
      <c r="E318" s="102"/>
      <c r="F318" s="102"/>
      <c r="G318" s="102"/>
      <c r="H318" s="102"/>
      <c r="I318" s="102"/>
      <c r="J318" s="15"/>
      <c r="K318" s="121"/>
      <c r="L318" s="100"/>
      <c r="M318" s="15"/>
      <c r="N318" s="103"/>
      <c r="O318" s="122">
        <f>$AE$41</f>
        <v>1</v>
      </c>
      <c r="P318" s="15"/>
      <c r="Q318" s="102"/>
      <c r="R318" s="102"/>
      <c r="S318" s="102"/>
      <c r="T318" s="102"/>
      <c r="U318" s="102"/>
      <c r="V318" s="15"/>
      <c r="W318" s="121"/>
      <c r="X318" s="100"/>
    </row>
    <row r="319" spans="1:257" ht="24.9" customHeight="1">
      <c r="A319" s="80"/>
      <c r="B319" s="103"/>
      <c r="C319" s="122"/>
      <c r="D319" s="15"/>
      <c r="E319" s="102"/>
      <c r="F319" s="102"/>
      <c r="G319" s="102"/>
      <c r="H319" s="102"/>
      <c r="I319" s="102"/>
      <c r="J319" s="15"/>
      <c r="K319" s="15"/>
      <c r="L319" s="100"/>
      <c r="M319" s="15"/>
      <c r="N319" s="103"/>
      <c r="O319" s="122"/>
      <c r="P319" s="15"/>
      <c r="Q319" s="102"/>
      <c r="R319" s="102"/>
      <c r="S319" s="102"/>
      <c r="T319" s="102"/>
      <c r="U319" s="102"/>
      <c r="V319" s="15"/>
      <c r="W319" s="15"/>
      <c r="X319" s="100"/>
    </row>
    <row r="320" spans="1:257" ht="24.9" customHeight="1">
      <c r="A320" s="80"/>
      <c r="B320" s="104"/>
      <c r="C320" s="105"/>
      <c r="D320" s="105"/>
      <c r="E320" s="105"/>
      <c r="F320" s="105"/>
      <c r="G320" s="105"/>
      <c r="H320" s="105"/>
      <c r="I320" s="105"/>
      <c r="J320" s="105"/>
      <c r="K320" s="105"/>
      <c r="L320" s="106"/>
      <c r="M320" s="15"/>
      <c r="N320" s="104"/>
      <c r="O320" s="105"/>
      <c r="P320" s="105"/>
      <c r="Q320" s="105"/>
      <c r="R320" s="105"/>
      <c r="S320" s="105"/>
      <c r="T320" s="105"/>
      <c r="U320" s="105"/>
      <c r="V320" s="105"/>
      <c r="W320" s="105"/>
      <c r="X320" s="106"/>
    </row>
    <row r="321" spans="1:257" ht="24.9" customHeight="1">
      <c r="A321" s="80"/>
    </row>
    <row r="322" spans="1:257" ht="24.9" customHeight="1">
      <c r="B322" s="82"/>
      <c r="C322" s="83" t="s">
        <v>64</v>
      </c>
      <c r="D322" s="84"/>
      <c r="E322" s="84"/>
      <c r="F322" s="84"/>
      <c r="G322" s="84"/>
      <c r="H322" s="84"/>
      <c r="I322" s="84"/>
      <c r="J322" s="84"/>
      <c r="K322" s="85" t="s">
        <v>65</v>
      </c>
      <c r="L322" s="86"/>
      <c r="M322" s="15"/>
      <c r="N322" s="82"/>
      <c r="O322" s="83" t="s">
        <v>64</v>
      </c>
      <c r="P322" s="84"/>
      <c r="Q322" s="84"/>
      <c r="R322" s="84"/>
      <c r="S322" s="84"/>
      <c r="T322" s="84"/>
      <c r="U322" s="84"/>
      <c r="V322" s="84"/>
      <c r="W322" s="85" t="s">
        <v>65</v>
      </c>
      <c r="X322" s="86"/>
    </row>
    <row r="323" spans="1:257" ht="24.9" customHeight="1">
      <c r="A323" s="110"/>
      <c r="B323" s="91"/>
      <c r="C323" s="92" t="str">
        <f>$AA$42</f>
        <v>F.P.F.M. - Taça São Paulo - 2026</v>
      </c>
      <c r="D323" s="93"/>
      <c r="E323" s="93"/>
      <c r="F323" s="93"/>
      <c r="G323" s="93"/>
      <c r="H323" s="93"/>
      <c r="I323" s="93"/>
      <c r="J323" s="93"/>
      <c r="K323" s="94" t="str">
        <f>$AB$42</f>
        <v>ADULTO - Interior - Ituano</v>
      </c>
      <c r="L323" s="95"/>
      <c r="M323" s="96"/>
      <c r="N323" s="97"/>
      <c r="O323" s="92" t="str">
        <f>$AA$43</f>
        <v>F.P.F.M. - Taça São Paulo - 2026</v>
      </c>
      <c r="P323" s="93"/>
      <c r="Q323" s="93"/>
      <c r="R323" s="93"/>
      <c r="S323" s="93"/>
      <c r="T323" s="93"/>
      <c r="U323" s="93"/>
      <c r="V323" s="93"/>
      <c r="W323" s="94" t="str">
        <f>$AB$43</f>
        <v>ADULTO - Interior - Ituano</v>
      </c>
      <c r="X323" s="95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98"/>
      <c r="AY323" s="98"/>
      <c r="AZ323" s="98"/>
      <c r="BA323" s="98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98"/>
      <c r="BM323" s="98"/>
      <c r="BN323" s="98"/>
      <c r="BO323" s="98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98"/>
      <c r="CA323" s="98"/>
      <c r="CB323" s="98"/>
      <c r="CC323" s="98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98"/>
      <c r="CO323" s="98"/>
      <c r="CP323" s="98"/>
      <c r="CQ323" s="98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98"/>
      <c r="DC323" s="98"/>
      <c r="DD323" s="98"/>
      <c r="DE323" s="98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98"/>
      <c r="DQ323" s="98"/>
      <c r="DR323" s="98"/>
      <c r="DS323" s="98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98"/>
      <c r="EE323" s="98"/>
      <c r="EF323" s="98"/>
      <c r="EG323" s="98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98"/>
      <c r="ES323" s="98"/>
      <c r="ET323" s="98"/>
      <c r="EU323" s="98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98"/>
      <c r="FG323" s="98"/>
      <c r="FH323" s="98"/>
      <c r="FI323" s="98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98"/>
      <c r="FU323" s="98"/>
      <c r="FV323" s="98"/>
      <c r="FW323" s="98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98"/>
      <c r="GI323" s="98"/>
      <c r="GJ323" s="98"/>
      <c r="GK323" s="98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98"/>
      <c r="GW323" s="98"/>
      <c r="GX323" s="98"/>
      <c r="GY323" s="98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98"/>
      <c r="HK323" s="98"/>
      <c r="HL323" s="98"/>
      <c r="HM323" s="98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  <c r="HX323" s="98"/>
      <c r="HY323" s="98"/>
      <c r="HZ323" s="98"/>
      <c r="IA323" s="98"/>
      <c r="IB323" s="98"/>
      <c r="IC323" s="98"/>
      <c r="ID323" s="98"/>
      <c r="IE323" s="98"/>
      <c r="IF323" s="98"/>
      <c r="IG323" s="98"/>
      <c r="IH323" s="98"/>
      <c r="II323" s="98"/>
      <c r="IJ323" s="98"/>
      <c r="IK323" s="98"/>
      <c r="IL323" s="98"/>
      <c r="IM323" s="98"/>
      <c r="IN323" s="98"/>
      <c r="IO323" s="98"/>
      <c r="IP323" s="98"/>
      <c r="IQ323" s="98"/>
      <c r="IR323" s="98"/>
      <c r="IS323" s="98"/>
      <c r="IT323" s="98"/>
      <c r="IU323" s="98"/>
      <c r="IV323" s="98"/>
      <c r="IW323" s="98"/>
    </row>
    <row r="324" spans="1:257" ht="24.9" customHeight="1">
      <c r="B324" s="99"/>
      <c r="C324" s="16"/>
      <c r="D324" s="16"/>
      <c r="E324" s="38"/>
      <c r="F324" s="38"/>
      <c r="G324" s="38"/>
      <c r="H324" s="38"/>
      <c r="I324" s="38"/>
      <c r="J324" s="15"/>
      <c r="K324" s="15"/>
      <c r="L324" s="100"/>
      <c r="M324" s="15"/>
      <c r="N324" s="99"/>
      <c r="O324" s="16"/>
      <c r="P324" s="16"/>
      <c r="Q324" s="38"/>
      <c r="R324" s="38"/>
      <c r="S324" s="38"/>
      <c r="T324" s="38"/>
      <c r="U324" s="38"/>
      <c r="V324" s="15"/>
      <c r="W324" s="15"/>
      <c r="X324" s="100"/>
    </row>
    <row r="325" spans="1:257" ht="24.9" customHeight="1">
      <c r="A325" s="80">
        <v>1</v>
      </c>
      <c r="B325" s="99"/>
      <c r="C325" s="101" t="s">
        <v>71</v>
      </c>
      <c r="D325" s="16"/>
      <c r="E325" s="119" t="str">
        <f>$AF$42</f>
        <v xml:space="preserve"> JOÃO JANUARIO-ITU </v>
      </c>
      <c r="F325" s="119"/>
      <c r="G325" s="119"/>
      <c r="H325" s="119"/>
      <c r="I325" s="119"/>
      <c r="J325" s="15"/>
      <c r="K325" s="15"/>
      <c r="L325" s="100"/>
      <c r="M325" s="15"/>
      <c r="N325" s="99"/>
      <c r="O325" s="101" t="s">
        <v>71</v>
      </c>
      <c r="P325" s="16"/>
      <c r="Q325" s="119" t="str">
        <f>$AF$43</f>
        <v xml:space="preserve"> TCHAKA-ITU </v>
      </c>
      <c r="R325" s="119"/>
      <c r="S325" s="119"/>
      <c r="T325" s="119"/>
      <c r="U325" s="119"/>
      <c r="V325" s="15"/>
      <c r="W325" s="15"/>
      <c r="X325" s="100"/>
    </row>
    <row r="326" spans="1:257" ht="24.9" customHeight="1">
      <c r="A326" s="80">
        <v>1</v>
      </c>
      <c r="B326" s="99"/>
      <c r="C326" s="122">
        <f>$AC$42</f>
        <v>1</v>
      </c>
      <c r="D326" s="36"/>
      <c r="E326" s="119"/>
      <c r="F326" s="119"/>
      <c r="G326" s="119"/>
      <c r="H326" s="119"/>
      <c r="I326" s="119"/>
      <c r="J326" s="15"/>
      <c r="K326" s="121"/>
      <c r="L326" s="100"/>
      <c r="M326" s="15"/>
      <c r="N326" s="99"/>
      <c r="O326" s="122">
        <f>$AC$43</f>
        <v>1</v>
      </c>
      <c r="P326" s="36"/>
      <c r="Q326" s="119"/>
      <c r="R326" s="119"/>
      <c r="S326" s="119"/>
      <c r="T326" s="119"/>
      <c r="U326" s="119"/>
      <c r="V326" s="15"/>
      <c r="W326" s="121"/>
      <c r="X326" s="100"/>
    </row>
    <row r="327" spans="1:257" ht="24.9" customHeight="1">
      <c r="A327" s="80"/>
      <c r="B327" s="99"/>
      <c r="C327" s="122"/>
      <c r="D327" s="36"/>
      <c r="E327" s="102"/>
      <c r="F327" s="102"/>
      <c r="G327" s="102"/>
      <c r="H327" s="102"/>
      <c r="I327" s="102"/>
      <c r="J327" s="15"/>
      <c r="K327" s="121"/>
      <c r="L327" s="100"/>
      <c r="M327" s="15"/>
      <c r="N327" s="99"/>
      <c r="O327" s="122"/>
      <c r="P327" s="36"/>
      <c r="Q327" s="102"/>
      <c r="R327" s="102"/>
      <c r="S327" s="102"/>
      <c r="T327" s="102"/>
      <c r="U327" s="102"/>
      <c r="V327" s="15"/>
      <c r="W327" s="121"/>
      <c r="X327" s="100"/>
    </row>
    <row r="328" spans="1:257" ht="24.9" customHeight="1">
      <c r="A328" s="80"/>
      <c r="B328" s="99"/>
      <c r="C328" s="15"/>
      <c r="D328" s="36"/>
      <c r="E328" s="102"/>
      <c r="F328" s="102"/>
      <c r="G328" s="102"/>
      <c r="H328" s="102"/>
      <c r="I328" s="102"/>
      <c r="J328" s="15"/>
      <c r="K328" s="121"/>
      <c r="L328" s="100"/>
      <c r="M328" s="15"/>
      <c r="N328" s="99"/>
      <c r="O328" s="15"/>
      <c r="P328" s="36"/>
      <c r="Q328" s="102"/>
      <c r="R328" s="102"/>
      <c r="S328" s="102"/>
      <c r="T328" s="102"/>
      <c r="U328" s="102"/>
      <c r="V328" s="15"/>
      <c r="W328" s="121"/>
      <c r="X328" s="100"/>
    </row>
    <row r="329" spans="1:257" ht="24.9" customHeight="1">
      <c r="A329" s="80"/>
      <c r="B329" s="99"/>
      <c r="C329" s="101" t="s">
        <v>72</v>
      </c>
      <c r="D329" s="36"/>
      <c r="E329" s="102"/>
      <c r="F329" s="102"/>
      <c r="G329" s="102"/>
      <c r="H329" s="102"/>
      <c r="I329" s="102"/>
      <c r="J329" s="15"/>
      <c r="K329" s="15"/>
      <c r="L329" s="100"/>
      <c r="M329" s="15"/>
      <c r="N329" s="99"/>
      <c r="O329" s="101" t="s">
        <v>72</v>
      </c>
      <c r="P329" s="36"/>
      <c r="Q329" s="102"/>
      <c r="R329" s="102"/>
      <c r="S329" s="102"/>
      <c r="T329" s="102"/>
      <c r="U329" s="102"/>
      <c r="V329" s="15"/>
      <c r="W329" s="15"/>
      <c r="X329" s="100"/>
    </row>
    <row r="330" spans="1:257" ht="24.9" customHeight="1">
      <c r="A330" s="80"/>
      <c r="B330" s="103"/>
      <c r="C330" s="122">
        <f>$AD$42</f>
        <v>7</v>
      </c>
      <c r="D330" s="15"/>
      <c r="E330" s="15"/>
      <c r="F330" s="15"/>
      <c r="G330" s="15"/>
      <c r="H330" s="15"/>
      <c r="I330" s="15"/>
      <c r="J330" s="15"/>
      <c r="K330" s="15"/>
      <c r="L330" s="100"/>
      <c r="M330" s="15"/>
      <c r="N330" s="103"/>
      <c r="O330" s="122">
        <f>$AD$43</f>
        <v>7</v>
      </c>
      <c r="P330" s="15"/>
      <c r="Q330" s="15"/>
      <c r="R330" s="15"/>
      <c r="S330" s="15"/>
      <c r="T330" s="15"/>
      <c r="U330" s="15"/>
      <c r="V330" s="15"/>
      <c r="W330" s="15"/>
      <c r="X330" s="100"/>
    </row>
    <row r="331" spans="1:257" ht="24.9" customHeight="1">
      <c r="A331" s="80">
        <v>1</v>
      </c>
      <c r="B331" s="103"/>
      <c r="C331" s="122"/>
      <c r="D331" s="15"/>
      <c r="E331" s="119" t="str">
        <f>$AG$42</f>
        <v xml:space="preserve"> BUZIN-ECSB </v>
      </c>
      <c r="F331" s="119"/>
      <c r="G331" s="119"/>
      <c r="H331" s="119"/>
      <c r="I331" s="119"/>
      <c r="J331" s="15"/>
      <c r="K331" s="15"/>
      <c r="L331" s="100"/>
      <c r="M331" s="15"/>
      <c r="N331" s="103"/>
      <c r="O331" s="122"/>
      <c r="P331" s="15"/>
      <c r="Q331" s="119" t="str">
        <f>$AG$43</f>
        <v xml:space="preserve"> JULIO ERCOLIN-ECSB </v>
      </c>
      <c r="R331" s="119"/>
      <c r="S331" s="119"/>
      <c r="T331" s="119"/>
      <c r="U331" s="119"/>
      <c r="V331" s="15"/>
      <c r="W331" s="15"/>
      <c r="X331" s="100"/>
    </row>
    <row r="332" spans="1:257" ht="24.9" customHeight="1">
      <c r="A332" s="80">
        <v>1</v>
      </c>
      <c r="B332" s="103"/>
      <c r="C332" s="15"/>
      <c r="D332" s="15"/>
      <c r="E332" s="119"/>
      <c r="F332" s="119"/>
      <c r="G332" s="119"/>
      <c r="H332" s="119"/>
      <c r="I332" s="119"/>
      <c r="J332" s="15"/>
      <c r="K332" s="121"/>
      <c r="L332" s="100"/>
      <c r="M332" s="15"/>
      <c r="N332" s="103"/>
      <c r="O332" s="15"/>
      <c r="P332" s="15"/>
      <c r="Q332" s="119"/>
      <c r="R332" s="119"/>
      <c r="S332" s="119"/>
      <c r="T332" s="119"/>
      <c r="U332" s="119"/>
      <c r="V332" s="15"/>
      <c r="W332" s="121"/>
      <c r="X332" s="100"/>
    </row>
    <row r="333" spans="1:257" ht="24.9" customHeight="1">
      <c r="A333" s="80"/>
      <c r="B333" s="103"/>
      <c r="C333" s="101" t="s">
        <v>68</v>
      </c>
      <c r="D333" s="15"/>
      <c r="E333" s="102"/>
      <c r="F333" s="102"/>
      <c r="G333" s="102"/>
      <c r="H333" s="102"/>
      <c r="I333" s="102"/>
      <c r="J333" s="15"/>
      <c r="K333" s="121"/>
      <c r="L333" s="100"/>
      <c r="M333" s="15"/>
      <c r="N333" s="103"/>
      <c r="O333" s="101" t="s">
        <v>68</v>
      </c>
      <c r="P333" s="15"/>
      <c r="Q333" s="102"/>
      <c r="R333" s="102"/>
      <c r="S333" s="102"/>
      <c r="T333" s="102"/>
      <c r="U333" s="102"/>
      <c r="V333" s="15"/>
      <c r="W333" s="121"/>
      <c r="X333" s="100"/>
    </row>
    <row r="334" spans="1:257" ht="24.9" customHeight="1">
      <c r="A334" s="80"/>
      <c r="B334" s="103"/>
      <c r="C334" s="122">
        <f>$AE$42</f>
        <v>2</v>
      </c>
      <c r="D334" s="15"/>
      <c r="E334" s="102"/>
      <c r="F334" s="102"/>
      <c r="G334" s="102"/>
      <c r="H334" s="102"/>
      <c r="I334" s="102"/>
      <c r="J334" s="15"/>
      <c r="K334" s="121"/>
      <c r="L334" s="100"/>
      <c r="M334" s="15"/>
      <c r="N334" s="103"/>
      <c r="O334" s="122">
        <f>$AE$43</f>
        <v>3</v>
      </c>
      <c r="P334" s="15"/>
      <c r="Q334" s="102"/>
      <c r="R334" s="102"/>
      <c r="S334" s="102"/>
      <c r="T334" s="102"/>
      <c r="U334" s="102"/>
      <c r="V334" s="15"/>
      <c r="W334" s="121"/>
      <c r="X334" s="100"/>
    </row>
    <row r="335" spans="1:257" ht="24.9" customHeight="1">
      <c r="A335" s="80"/>
      <c r="B335" s="103"/>
      <c r="C335" s="122"/>
      <c r="D335" s="15"/>
      <c r="E335" s="102"/>
      <c r="F335" s="102"/>
      <c r="G335" s="102"/>
      <c r="H335" s="102"/>
      <c r="I335" s="102"/>
      <c r="J335" s="15"/>
      <c r="K335" s="15"/>
      <c r="L335" s="100"/>
      <c r="M335" s="15"/>
      <c r="N335" s="103"/>
      <c r="O335" s="122"/>
      <c r="P335" s="15"/>
      <c r="Q335" s="102"/>
      <c r="R335" s="102"/>
      <c r="S335" s="102"/>
      <c r="T335" s="102"/>
      <c r="U335" s="102"/>
      <c r="V335" s="15"/>
      <c r="W335" s="15"/>
      <c r="X335" s="100"/>
    </row>
    <row r="336" spans="1:257" ht="24.9" customHeight="1">
      <c r="A336" s="80"/>
      <c r="B336" s="104"/>
      <c r="C336" s="105"/>
      <c r="D336" s="105"/>
      <c r="E336" s="105"/>
      <c r="F336" s="105"/>
      <c r="G336" s="105"/>
      <c r="H336" s="105"/>
      <c r="I336" s="105"/>
      <c r="J336" s="105"/>
      <c r="K336" s="105"/>
      <c r="L336" s="106"/>
      <c r="M336" s="15"/>
      <c r="N336" s="104"/>
      <c r="O336" s="105"/>
      <c r="P336" s="105"/>
      <c r="Q336" s="105"/>
      <c r="R336" s="105"/>
      <c r="S336" s="105"/>
      <c r="T336" s="105"/>
      <c r="U336" s="105"/>
      <c r="V336" s="105"/>
      <c r="W336" s="105"/>
      <c r="X336" s="106"/>
    </row>
    <row r="337" spans="1:257" ht="24.9" customHeight="1">
      <c r="A337" s="80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57" ht="24.9" customHeight="1">
      <c r="A338" s="80"/>
      <c r="B338" s="82"/>
      <c r="C338" s="83" t="s">
        <v>64</v>
      </c>
      <c r="D338" s="84"/>
      <c r="E338" s="84"/>
      <c r="F338" s="84"/>
      <c r="G338" s="84"/>
      <c r="H338" s="84"/>
      <c r="I338" s="84"/>
      <c r="J338" s="84"/>
      <c r="K338" s="85" t="s">
        <v>65</v>
      </c>
      <c r="L338" s="86"/>
      <c r="M338" s="15"/>
      <c r="N338" s="82"/>
      <c r="O338" s="83" t="s">
        <v>64</v>
      </c>
      <c r="P338" s="84"/>
      <c r="Q338" s="84"/>
      <c r="R338" s="84"/>
      <c r="S338" s="84"/>
      <c r="T338" s="84"/>
      <c r="U338" s="84"/>
      <c r="V338" s="84"/>
      <c r="W338" s="85" t="s">
        <v>65</v>
      </c>
      <c r="X338" s="86"/>
    </row>
    <row r="339" spans="1:257" ht="24.9" customHeight="1">
      <c r="A339" s="90"/>
      <c r="B339" s="91"/>
      <c r="C339" s="92" t="str">
        <f>$AA$44</f>
        <v>F.P.F.M. - Taça São Paulo - 2026</v>
      </c>
      <c r="D339" s="93"/>
      <c r="E339" s="93"/>
      <c r="F339" s="93"/>
      <c r="G339" s="93"/>
      <c r="H339" s="93"/>
      <c r="I339" s="93"/>
      <c r="J339" s="93"/>
      <c r="K339" s="94" t="str">
        <f>$AB$44</f>
        <v>ADULTO - Interior - Ituano</v>
      </c>
      <c r="L339" s="95"/>
      <c r="M339" s="96"/>
      <c r="N339" s="97"/>
      <c r="O339" s="92" t="str">
        <f>$AA$45</f>
        <v>F.P.F.M. - Taça São Paulo - 2026</v>
      </c>
      <c r="P339" s="93"/>
      <c r="Q339" s="93"/>
      <c r="R339" s="93"/>
      <c r="S339" s="93"/>
      <c r="T339" s="93"/>
      <c r="U339" s="93"/>
      <c r="V339" s="93"/>
      <c r="W339" s="94" t="str">
        <f>$AB$45</f>
        <v>ADULTO - Interior - Ituano</v>
      </c>
      <c r="X339" s="95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98"/>
      <c r="AY339" s="98"/>
      <c r="AZ339" s="98"/>
      <c r="BA339" s="98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98"/>
      <c r="BM339" s="98"/>
      <c r="BN339" s="98"/>
      <c r="BO339" s="98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98"/>
      <c r="CA339" s="98"/>
      <c r="CB339" s="98"/>
      <c r="CC339" s="98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98"/>
      <c r="CO339" s="98"/>
      <c r="CP339" s="98"/>
      <c r="CQ339" s="98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98"/>
      <c r="DC339" s="98"/>
      <c r="DD339" s="98"/>
      <c r="DE339" s="98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98"/>
      <c r="DQ339" s="98"/>
      <c r="DR339" s="98"/>
      <c r="DS339" s="98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98"/>
      <c r="EE339" s="98"/>
      <c r="EF339" s="98"/>
      <c r="EG339" s="98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98"/>
      <c r="ES339" s="98"/>
      <c r="ET339" s="98"/>
      <c r="EU339" s="98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98"/>
      <c r="FG339" s="98"/>
      <c r="FH339" s="98"/>
      <c r="FI339" s="98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98"/>
      <c r="FU339" s="98"/>
      <c r="FV339" s="98"/>
      <c r="FW339" s="98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98"/>
      <c r="GI339" s="98"/>
      <c r="GJ339" s="98"/>
      <c r="GK339" s="98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98"/>
      <c r="GW339" s="98"/>
      <c r="GX339" s="98"/>
      <c r="GY339" s="98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98"/>
      <c r="HK339" s="98"/>
      <c r="HL339" s="98"/>
      <c r="HM339" s="98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  <c r="HX339" s="98"/>
      <c r="HY339" s="98"/>
      <c r="HZ339" s="98"/>
      <c r="IA339" s="98"/>
      <c r="IB339" s="98"/>
      <c r="IC339" s="98"/>
      <c r="ID339" s="98"/>
      <c r="IE339" s="98"/>
      <c r="IF339" s="98"/>
      <c r="IG339" s="98"/>
      <c r="IH339" s="98"/>
      <c r="II339" s="98"/>
      <c r="IJ339" s="98"/>
      <c r="IK339" s="98"/>
      <c r="IL339" s="98"/>
      <c r="IM339" s="98"/>
      <c r="IN339" s="98"/>
      <c r="IO339" s="98"/>
      <c r="IP339" s="98"/>
      <c r="IQ339" s="98"/>
      <c r="IR339" s="98"/>
      <c r="IS339" s="98"/>
      <c r="IT339" s="98"/>
      <c r="IU339" s="98"/>
      <c r="IV339" s="98"/>
      <c r="IW339" s="98"/>
    </row>
    <row r="340" spans="1:257" ht="24.9" customHeight="1">
      <c r="A340" s="80"/>
      <c r="B340" s="99"/>
      <c r="C340" s="16"/>
      <c r="D340" s="16"/>
      <c r="E340" s="38"/>
      <c r="F340" s="38"/>
      <c r="G340" s="38"/>
      <c r="H340" s="38"/>
      <c r="I340" s="38"/>
      <c r="J340" s="15"/>
      <c r="K340" s="15"/>
      <c r="L340" s="100"/>
      <c r="M340" s="15"/>
      <c r="N340" s="99"/>
      <c r="O340" s="16"/>
      <c r="P340" s="16"/>
      <c r="Q340" s="38"/>
      <c r="R340" s="38"/>
      <c r="S340" s="38"/>
      <c r="T340" s="38"/>
      <c r="U340" s="38"/>
      <c r="V340" s="15"/>
      <c r="W340" s="15"/>
      <c r="X340" s="100"/>
    </row>
    <row r="341" spans="1:257" ht="24.9" customHeight="1">
      <c r="A341" s="80">
        <v>1</v>
      </c>
      <c r="B341" s="99"/>
      <c r="C341" s="101" t="s">
        <v>71</v>
      </c>
      <c r="D341" s="16"/>
      <c r="E341" s="119" t="str">
        <f>$AF$44</f>
        <v xml:space="preserve"> LUI-ITU </v>
      </c>
      <c r="F341" s="119"/>
      <c r="G341" s="119"/>
      <c r="H341" s="119"/>
      <c r="I341" s="119"/>
      <c r="J341" s="15"/>
      <c r="K341" s="15"/>
      <c r="L341" s="100"/>
      <c r="M341" s="15"/>
      <c r="N341" s="99"/>
      <c r="O341" s="101" t="s">
        <v>71</v>
      </c>
      <c r="P341" s="16"/>
      <c r="Q341" s="119" t="str">
        <f>$AF$45</f>
        <v xml:space="preserve"> MARCELO CARLOS-ITU </v>
      </c>
      <c r="R341" s="119"/>
      <c r="S341" s="119"/>
      <c r="T341" s="119"/>
      <c r="U341" s="119"/>
      <c r="V341" s="15"/>
      <c r="W341" s="15"/>
      <c r="X341" s="100"/>
    </row>
    <row r="342" spans="1:257" ht="24.9" customHeight="1">
      <c r="A342" s="80">
        <v>1</v>
      </c>
      <c r="B342" s="99"/>
      <c r="C342" s="122">
        <f>$AC$44</f>
        <v>1</v>
      </c>
      <c r="D342" s="36"/>
      <c r="E342" s="119"/>
      <c r="F342" s="119"/>
      <c r="G342" s="119"/>
      <c r="H342" s="119"/>
      <c r="I342" s="119"/>
      <c r="J342" s="15"/>
      <c r="K342" s="121"/>
      <c r="L342" s="100"/>
      <c r="M342" s="15"/>
      <c r="N342" s="99"/>
      <c r="O342" s="122">
        <f>$AC$45</f>
        <v>1</v>
      </c>
      <c r="P342" s="36"/>
      <c r="Q342" s="119"/>
      <c r="R342" s="119"/>
      <c r="S342" s="119"/>
      <c r="T342" s="119"/>
      <c r="U342" s="119"/>
      <c r="V342" s="15"/>
      <c r="W342" s="121"/>
      <c r="X342" s="100"/>
    </row>
    <row r="343" spans="1:257" ht="24.9" customHeight="1">
      <c r="A343" s="80"/>
      <c r="B343" s="99"/>
      <c r="C343" s="122"/>
      <c r="D343" s="36"/>
      <c r="E343" s="102"/>
      <c r="F343" s="102"/>
      <c r="G343" s="102"/>
      <c r="H343" s="102"/>
      <c r="I343" s="102"/>
      <c r="J343" s="15"/>
      <c r="K343" s="121"/>
      <c r="L343" s="100"/>
      <c r="M343" s="15"/>
      <c r="N343" s="99"/>
      <c r="O343" s="122"/>
      <c r="P343" s="36"/>
      <c r="Q343" s="102"/>
      <c r="R343" s="102"/>
      <c r="S343" s="102"/>
      <c r="T343" s="102"/>
      <c r="U343" s="102"/>
      <c r="V343" s="15"/>
      <c r="W343" s="121"/>
      <c r="X343" s="100"/>
    </row>
    <row r="344" spans="1:257" ht="24.9" customHeight="1">
      <c r="A344" s="80"/>
      <c r="B344" s="99"/>
      <c r="C344" s="15"/>
      <c r="D344" s="36"/>
      <c r="E344" s="102"/>
      <c r="F344" s="102"/>
      <c r="G344" s="102"/>
      <c r="H344" s="102"/>
      <c r="I344" s="102"/>
      <c r="J344" s="15"/>
      <c r="K344" s="121"/>
      <c r="L344" s="100"/>
      <c r="M344" s="15"/>
      <c r="N344" s="99"/>
      <c r="O344" s="15"/>
      <c r="P344" s="36"/>
      <c r="Q344" s="102"/>
      <c r="R344" s="102"/>
      <c r="S344" s="102"/>
      <c r="T344" s="102"/>
      <c r="U344" s="102"/>
      <c r="V344" s="15"/>
      <c r="W344" s="121"/>
      <c r="X344" s="100"/>
    </row>
    <row r="345" spans="1:257" ht="24.9" customHeight="1">
      <c r="A345" s="80"/>
      <c r="B345" s="99"/>
      <c r="C345" s="101" t="s">
        <v>72</v>
      </c>
      <c r="D345" s="36"/>
      <c r="E345" s="102"/>
      <c r="F345" s="102"/>
      <c r="G345" s="102"/>
      <c r="H345" s="102"/>
      <c r="I345" s="102"/>
      <c r="J345" s="15"/>
      <c r="K345" s="15"/>
      <c r="L345" s="100"/>
      <c r="M345" s="15"/>
      <c r="N345" s="99"/>
      <c r="O345" s="101" t="s">
        <v>72</v>
      </c>
      <c r="P345" s="36"/>
      <c r="Q345" s="102"/>
      <c r="R345" s="102"/>
      <c r="S345" s="102"/>
      <c r="T345" s="102"/>
      <c r="U345" s="102"/>
      <c r="V345" s="15"/>
      <c r="W345" s="15"/>
      <c r="X345" s="100"/>
    </row>
    <row r="346" spans="1:257" ht="24.9" customHeight="1">
      <c r="A346" s="80"/>
      <c r="B346" s="103"/>
      <c r="C346" s="122">
        <f>$AD$44</f>
        <v>8</v>
      </c>
      <c r="D346" s="15"/>
      <c r="E346" s="15"/>
      <c r="F346" s="15"/>
      <c r="G346" s="15"/>
      <c r="H346" s="15"/>
      <c r="I346" s="15"/>
      <c r="J346" s="15"/>
      <c r="K346" s="15"/>
      <c r="L346" s="100"/>
      <c r="M346" s="15"/>
      <c r="N346" s="103"/>
      <c r="O346" s="122">
        <f>$AD$45</f>
        <v>8</v>
      </c>
      <c r="P346" s="15"/>
      <c r="Q346" s="15"/>
      <c r="R346" s="15"/>
      <c r="S346" s="15"/>
      <c r="T346" s="15"/>
      <c r="U346" s="15"/>
      <c r="V346" s="15"/>
      <c r="W346" s="15"/>
      <c r="X346" s="100"/>
    </row>
    <row r="347" spans="1:257" ht="24.9" customHeight="1">
      <c r="A347" s="80">
        <v>1</v>
      </c>
      <c r="B347" s="103"/>
      <c r="C347" s="122"/>
      <c r="D347" s="15"/>
      <c r="E347" s="119" t="str">
        <f>$AG$44</f>
        <v xml:space="preserve"> JULIO ERCOLIN-ECSB </v>
      </c>
      <c r="F347" s="119"/>
      <c r="G347" s="119"/>
      <c r="H347" s="119"/>
      <c r="I347" s="119"/>
      <c r="J347" s="15"/>
      <c r="K347" s="15"/>
      <c r="L347" s="100"/>
      <c r="M347" s="15"/>
      <c r="N347" s="103"/>
      <c r="O347" s="122"/>
      <c r="P347" s="15"/>
      <c r="Q347" s="119" t="str">
        <f>$AG$45</f>
        <v xml:space="preserve"> LEO DEMELITE-ECSB </v>
      </c>
      <c r="R347" s="119"/>
      <c r="S347" s="119"/>
      <c r="T347" s="119"/>
      <c r="U347" s="119"/>
      <c r="V347" s="15"/>
      <c r="W347" s="15"/>
      <c r="X347" s="100"/>
    </row>
    <row r="348" spans="1:257" ht="24.9" customHeight="1">
      <c r="A348" s="80">
        <v>1</v>
      </c>
      <c r="B348" s="103"/>
      <c r="C348" s="15"/>
      <c r="D348" s="15"/>
      <c r="E348" s="119"/>
      <c r="F348" s="119"/>
      <c r="G348" s="119"/>
      <c r="H348" s="119"/>
      <c r="I348" s="119"/>
      <c r="J348" s="15"/>
      <c r="K348" s="121"/>
      <c r="L348" s="100"/>
      <c r="M348" s="15"/>
      <c r="N348" s="103"/>
      <c r="O348" s="15"/>
      <c r="P348" s="15"/>
      <c r="Q348" s="119"/>
      <c r="R348" s="119"/>
      <c r="S348" s="119"/>
      <c r="T348" s="119"/>
      <c r="U348" s="119"/>
      <c r="V348" s="15"/>
      <c r="W348" s="121"/>
      <c r="X348" s="100"/>
    </row>
    <row r="349" spans="1:257" ht="24.9" customHeight="1">
      <c r="A349" s="80"/>
      <c r="B349" s="103"/>
      <c r="C349" s="101" t="s">
        <v>68</v>
      </c>
      <c r="D349" s="15"/>
      <c r="E349" s="102"/>
      <c r="F349" s="102"/>
      <c r="G349" s="102"/>
      <c r="H349" s="102"/>
      <c r="I349" s="102"/>
      <c r="J349" s="15"/>
      <c r="K349" s="121"/>
      <c r="L349" s="100"/>
      <c r="M349" s="15"/>
      <c r="N349" s="103"/>
      <c r="O349" s="101" t="s">
        <v>68</v>
      </c>
      <c r="P349" s="15"/>
      <c r="Q349" s="102"/>
      <c r="R349" s="102"/>
      <c r="S349" s="102"/>
      <c r="T349" s="102"/>
      <c r="U349" s="102"/>
      <c r="V349" s="15"/>
      <c r="W349" s="121"/>
      <c r="X349" s="100"/>
    </row>
    <row r="350" spans="1:257" ht="24.9" customHeight="1">
      <c r="A350" s="80"/>
      <c r="B350" s="103"/>
      <c r="C350" s="122">
        <f>$AE$44</f>
        <v>2</v>
      </c>
      <c r="D350" s="15"/>
      <c r="E350" s="102"/>
      <c r="F350" s="102"/>
      <c r="G350" s="102"/>
      <c r="H350" s="102"/>
      <c r="I350" s="102"/>
      <c r="J350" s="15"/>
      <c r="K350" s="121"/>
      <c r="L350" s="100"/>
      <c r="M350" s="15"/>
      <c r="N350" s="103"/>
      <c r="O350" s="122">
        <f>$AE$45</f>
        <v>3</v>
      </c>
      <c r="P350" s="15"/>
      <c r="Q350" s="102"/>
      <c r="R350" s="102"/>
      <c r="S350" s="102"/>
      <c r="T350" s="102"/>
      <c r="U350" s="102"/>
      <c r="V350" s="15"/>
      <c r="W350" s="121"/>
      <c r="X350" s="100"/>
    </row>
    <row r="351" spans="1:257" ht="24.9" customHeight="1">
      <c r="A351" s="80"/>
      <c r="B351" s="103"/>
      <c r="C351" s="122"/>
      <c r="D351" s="15"/>
      <c r="E351" s="102"/>
      <c r="F351" s="102"/>
      <c r="G351" s="102"/>
      <c r="H351" s="102"/>
      <c r="I351" s="102"/>
      <c r="J351" s="15"/>
      <c r="K351" s="15"/>
      <c r="L351" s="100"/>
      <c r="M351" s="15"/>
      <c r="N351" s="103"/>
      <c r="O351" s="122"/>
      <c r="P351" s="15"/>
      <c r="Q351" s="102"/>
      <c r="R351" s="102"/>
      <c r="S351" s="102"/>
      <c r="T351" s="102"/>
      <c r="U351" s="102"/>
      <c r="V351" s="15"/>
      <c r="W351" s="15"/>
      <c r="X351" s="100"/>
    </row>
    <row r="352" spans="1:257" ht="24.9" customHeight="1">
      <c r="A352" s="80"/>
      <c r="B352" s="104"/>
      <c r="C352" s="105"/>
      <c r="D352" s="105"/>
      <c r="E352" s="105"/>
      <c r="F352" s="105"/>
      <c r="G352" s="105"/>
      <c r="H352" s="105"/>
      <c r="I352" s="105"/>
      <c r="J352" s="105"/>
      <c r="K352" s="105"/>
      <c r="L352" s="106"/>
      <c r="M352" s="15"/>
      <c r="N352" s="104"/>
      <c r="O352" s="105"/>
      <c r="P352" s="105"/>
      <c r="Q352" s="105"/>
      <c r="R352" s="105"/>
      <c r="S352" s="105"/>
      <c r="T352" s="105"/>
      <c r="U352" s="105"/>
      <c r="V352" s="105"/>
      <c r="W352" s="105"/>
      <c r="X352" s="106"/>
    </row>
    <row r="353" spans="1:257" ht="24.9" customHeight="1">
      <c r="A353" s="80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57" ht="24.9" customHeight="1">
      <c r="A354" s="80"/>
      <c r="B354" s="82"/>
      <c r="C354" s="83" t="s">
        <v>64</v>
      </c>
      <c r="D354" s="84"/>
      <c r="E354" s="84"/>
      <c r="F354" s="84"/>
      <c r="G354" s="84"/>
      <c r="H354" s="84"/>
      <c r="I354" s="84"/>
      <c r="J354" s="84"/>
      <c r="K354" s="85" t="s">
        <v>65</v>
      </c>
      <c r="L354" s="86"/>
      <c r="M354" s="15"/>
      <c r="N354" s="82"/>
      <c r="O354" s="83" t="s">
        <v>64</v>
      </c>
      <c r="P354" s="84"/>
      <c r="Q354" s="84"/>
      <c r="R354" s="84"/>
      <c r="S354" s="84"/>
      <c r="T354" s="84"/>
      <c r="U354" s="84"/>
      <c r="V354" s="84"/>
      <c r="W354" s="85" t="s">
        <v>65</v>
      </c>
      <c r="X354" s="86"/>
    </row>
    <row r="355" spans="1:257" ht="24.9" customHeight="1">
      <c r="A355" s="90"/>
      <c r="B355" s="91"/>
      <c r="C355" s="92" t="str">
        <f>$AA$46</f>
        <v>F.P.F.M. - Taça São Paulo - 2026</v>
      </c>
      <c r="D355" s="93"/>
      <c r="E355" s="93"/>
      <c r="F355" s="93"/>
      <c r="G355" s="93"/>
      <c r="H355" s="93"/>
      <c r="I355" s="93"/>
      <c r="J355" s="93"/>
      <c r="K355" s="94" t="str">
        <f>$AB$46</f>
        <v>ADULTO - Interior - Ituano</v>
      </c>
      <c r="L355" s="95"/>
      <c r="M355" s="96"/>
      <c r="N355" s="97"/>
      <c r="O355" s="92" t="str">
        <f>$AA$47</f>
        <v>F.P.F.M. - Taça São Paulo - 2026</v>
      </c>
      <c r="P355" s="93"/>
      <c r="Q355" s="93"/>
      <c r="R355" s="93"/>
      <c r="S355" s="93"/>
      <c r="T355" s="93"/>
      <c r="U355" s="93"/>
      <c r="V355" s="93"/>
      <c r="W355" s="94" t="str">
        <f>$AB$47</f>
        <v>ADULTO - Interior - Ituano</v>
      </c>
      <c r="X355" s="95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98"/>
      <c r="AY355" s="98"/>
      <c r="AZ355" s="98"/>
      <c r="BA355" s="98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98"/>
      <c r="BM355" s="98"/>
      <c r="BN355" s="98"/>
      <c r="BO355" s="98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98"/>
      <c r="CA355" s="98"/>
      <c r="CB355" s="98"/>
      <c r="CC355" s="98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98"/>
      <c r="CO355" s="98"/>
      <c r="CP355" s="98"/>
      <c r="CQ355" s="98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98"/>
      <c r="DC355" s="98"/>
      <c r="DD355" s="98"/>
      <c r="DE355" s="98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98"/>
      <c r="DQ355" s="98"/>
      <c r="DR355" s="98"/>
      <c r="DS355" s="98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98"/>
      <c r="EE355" s="98"/>
      <c r="EF355" s="98"/>
      <c r="EG355" s="98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98"/>
      <c r="ES355" s="98"/>
      <c r="ET355" s="98"/>
      <c r="EU355" s="98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98"/>
      <c r="FG355" s="98"/>
      <c r="FH355" s="98"/>
      <c r="FI355" s="98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98"/>
      <c r="FU355" s="98"/>
      <c r="FV355" s="98"/>
      <c r="FW355" s="98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98"/>
      <c r="GI355" s="98"/>
      <c r="GJ355" s="98"/>
      <c r="GK355" s="98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98"/>
      <c r="GW355" s="98"/>
      <c r="GX355" s="98"/>
      <c r="GY355" s="98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98"/>
      <c r="HK355" s="98"/>
      <c r="HL355" s="98"/>
      <c r="HM355" s="98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  <c r="HX355" s="98"/>
      <c r="HY355" s="98"/>
      <c r="HZ355" s="98"/>
      <c r="IA355" s="98"/>
      <c r="IB355" s="98"/>
      <c r="IC355" s="98"/>
      <c r="ID355" s="98"/>
      <c r="IE355" s="98"/>
      <c r="IF355" s="98"/>
      <c r="IG355" s="98"/>
      <c r="IH355" s="98"/>
      <c r="II355" s="98"/>
      <c r="IJ355" s="98"/>
      <c r="IK355" s="98"/>
      <c r="IL355" s="98"/>
      <c r="IM355" s="98"/>
      <c r="IN355" s="98"/>
      <c r="IO355" s="98"/>
      <c r="IP355" s="98"/>
      <c r="IQ355" s="98"/>
      <c r="IR355" s="98"/>
      <c r="IS355" s="98"/>
      <c r="IT355" s="98"/>
      <c r="IU355" s="98"/>
      <c r="IV355" s="98"/>
      <c r="IW355" s="98"/>
    </row>
    <row r="356" spans="1:257" ht="24.9" customHeight="1">
      <c r="A356" s="80"/>
      <c r="B356" s="99"/>
      <c r="C356" s="16"/>
      <c r="D356" s="16"/>
      <c r="E356" s="38"/>
      <c r="F356" s="38"/>
      <c r="G356" s="38"/>
      <c r="H356" s="38"/>
      <c r="I356" s="38"/>
      <c r="J356" s="15"/>
      <c r="K356" s="15"/>
      <c r="L356" s="100"/>
      <c r="M356" s="15"/>
      <c r="N356" s="99"/>
      <c r="O356" s="16"/>
      <c r="P356" s="16"/>
      <c r="Q356" s="38"/>
      <c r="R356" s="38"/>
      <c r="S356" s="38"/>
      <c r="T356" s="38"/>
      <c r="U356" s="38"/>
      <c r="V356" s="15"/>
      <c r="W356" s="15"/>
      <c r="X356" s="100"/>
    </row>
    <row r="357" spans="1:257" ht="24.9" customHeight="1">
      <c r="A357" s="80">
        <v>1</v>
      </c>
      <c r="B357" s="99"/>
      <c r="C357" s="101" t="s">
        <v>71</v>
      </c>
      <c r="D357" s="16"/>
      <c r="E357" s="119" t="str">
        <f>$AF$46</f>
        <v xml:space="preserve"> VIRCILIO CROSARA-ITU </v>
      </c>
      <c r="F357" s="119"/>
      <c r="G357" s="119"/>
      <c r="H357" s="119"/>
      <c r="I357" s="119"/>
      <c r="J357" s="15"/>
      <c r="K357" s="15"/>
      <c r="L357" s="100"/>
      <c r="M357" s="15"/>
      <c r="N357" s="99"/>
      <c r="O357" s="101" t="s">
        <v>71</v>
      </c>
      <c r="P357" s="16"/>
      <c r="Q357" s="119" t="str">
        <f>$AF$47</f>
        <v xml:space="preserve"> BUENO-ITU </v>
      </c>
      <c r="R357" s="119"/>
      <c r="S357" s="119"/>
      <c r="T357" s="119"/>
      <c r="U357" s="119"/>
      <c r="V357" s="15"/>
      <c r="W357" s="15"/>
      <c r="X357" s="100"/>
    </row>
    <row r="358" spans="1:257" ht="24.9" customHeight="1">
      <c r="A358" s="80">
        <v>1</v>
      </c>
      <c r="B358" s="99"/>
      <c r="C358" s="122">
        <f>$AC$46</f>
        <v>1</v>
      </c>
      <c r="D358" s="36"/>
      <c r="E358" s="119"/>
      <c r="F358" s="119"/>
      <c r="G358" s="119"/>
      <c r="H358" s="119"/>
      <c r="I358" s="119"/>
      <c r="J358" s="15"/>
      <c r="K358" s="121"/>
      <c r="L358" s="100"/>
      <c r="M358" s="15"/>
      <c r="N358" s="99"/>
      <c r="O358" s="122">
        <f>$AC$47</f>
        <v>1</v>
      </c>
      <c r="P358" s="36"/>
      <c r="Q358" s="119"/>
      <c r="R358" s="119"/>
      <c r="S358" s="119"/>
      <c r="T358" s="119"/>
      <c r="U358" s="119"/>
      <c r="V358" s="15"/>
      <c r="W358" s="121"/>
      <c r="X358" s="100"/>
    </row>
    <row r="359" spans="1:257" ht="24.9" customHeight="1">
      <c r="A359" s="80"/>
      <c r="B359" s="99"/>
      <c r="C359" s="122"/>
      <c r="D359" s="36"/>
      <c r="E359" s="102"/>
      <c r="F359" s="102"/>
      <c r="G359" s="102"/>
      <c r="H359" s="102"/>
      <c r="I359" s="102"/>
      <c r="J359" s="15"/>
      <c r="K359" s="121"/>
      <c r="L359" s="100"/>
      <c r="M359" s="15"/>
      <c r="N359" s="99"/>
      <c r="O359" s="122"/>
      <c r="P359" s="36"/>
      <c r="Q359" s="102"/>
      <c r="R359" s="102"/>
      <c r="S359" s="102"/>
      <c r="T359" s="102"/>
      <c r="U359" s="102"/>
      <c r="V359" s="15"/>
      <c r="W359" s="121"/>
      <c r="X359" s="100"/>
    </row>
    <row r="360" spans="1:257" ht="24.9" customHeight="1">
      <c r="A360" s="80"/>
      <c r="B360" s="99"/>
      <c r="C360" s="15"/>
      <c r="D360" s="36"/>
      <c r="E360" s="102"/>
      <c r="F360" s="102"/>
      <c r="G360" s="102"/>
      <c r="H360" s="102"/>
      <c r="I360" s="102"/>
      <c r="J360" s="15"/>
      <c r="K360" s="121"/>
      <c r="L360" s="100"/>
      <c r="M360" s="15"/>
      <c r="N360" s="99"/>
      <c r="O360" s="15"/>
      <c r="P360" s="36"/>
      <c r="Q360" s="102"/>
      <c r="R360" s="102"/>
      <c r="S360" s="102"/>
      <c r="T360" s="102"/>
      <c r="U360" s="102"/>
      <c r="V360" s="15"/>
      <c r="W360" s="121"/>
      <c r="X360" s="100"/>
    </row>
    <row r="361" spans="1:257" ht="24.9" customHeight="1">
      <c r="A361" s="80"/>
      <c r="B361" s="99"/>
      <c r="C361" s="101" t="s">
        <v>72</v>
      </c>
      <c r="D361" s="36"/>
      <c r="E361" s="102"/>
      <c r="F361" s="102"/>
      <c r="G361" s="102"/>
      <c r="H361" s="102"/>
      <c r="I361" s="102"/>
      <c r="J361" s="15"/>
      <c r="K361" s="15"/>
      <c r="L361" s="100"/>
      <c r="M361" s="15"/>
      <c r="N361" s="99"/>
      <c r="O361" s="101" t="s">
        <v>72</v>
      </c>
      <c r="P361" s="36"/>
      <c r="Q361" s="102"/>
      <c r="R361" s="102"/>
      <c r="S361" s="102"/>
      <c r="T361" s="102"/>
      <c r="U361" s="102"/>
      <c r="V361" s="15"/>
      <c r="W361" s="15"/>
      <c r="X361" s="100"/>
    </row>
    <row r="362" spans="1:257" ht="24.9" customHeight="1">
      <c r="A362" s="80"/>
      <c r="B362" s="103"/>
      <c r="C362" s="122">
        <f>$AD$46</f>
        <v>8</v>
      </c>
      <c r="D362" s="15"/>
      <c r="E362" s="15"/>
      <c r="F362" s="15"/>
      <c r="G362" s="15"/>
      <c r="H362" s="15"/>
      <c r="I362" s="15"/>
      <c r="J362" s="15"/>
      <c r="K362" s="15"/>
      <c r="L362" s="100"/>
      <c r="M362" s="15"/>
      <c r="N362" s="103"/>
      <c r="O362" s="122">
        <f>$AD$47</f>
        <v>8</v>
      </c>
      <c r="P362" s="15"/>
      <c r="Q362" s="15"/>
      <c r="R362" s="15"/>
      <c r="S362" s="15"/>
      <c r="T362" s="15"/>
      <c r="U362" s="15"/>
      <c r="V362" s="15"/>
      <c r="W362" s="15"/>
      <c r="X362" s="100"/>
    </row>
    <row r="363" spans="1:257" ht="24.9" customHeight="1">
      <c r="A363" s="80">
        <v>1</v>
      </c>
      <c r="B363" s="103"/>
      <c r="C363" s="122"/>
      <c r="D363" s="15"/>
      <c r="E363" s="119" t="str">
        <f>$AG$46</f>
        <v xml:space="preserve"> PIETRO ERCOLIN-ECSB </v>
      </c>
      <c r="F363" s="119"/>
      <c r="G363" s="119"/>
      <c r="H363" s="119"/>
      <c r="I363" s="119"/>
      <c r="J363" s="15"/>
      <c r="K363" s="15"/>
      <c r="L363" s="100"/>
      <c r="M363" s="15"/>
      <c r="N363" s="103"/>
      <c r="O363" s="122"/>
      <c r="P363" s="15"/>
      <c r="Q363" s="119" t="str">
        <f>$AG$47</f>
        <v xml:space="preserve"> ADILSON HOLANDA-CFC </v>
      </c>
      <c r="R363" s="119"/>
      <c r="S363" s="119"/>
      <c r="T363" s="119"/>
      <c r="U363" s="119"/>
      <c r="V363" s="15"/>
      <c r="W363" s="15"/>
      <c r="X363" s="100"/>
    </row>
    <row r="364" spans="1:257" ht="24.9" customHeight="1">
      <c r="A364" s="80">
        <v>1</v>
      </c>
      <c r="B364" s="103"/>
      <c r="C364" s="15"/>
      <c r="D364" s="15"/>
      <c r="E364" s="119"/>
      <c r="F364" s="119"/>
      <c r="G364" s="119"/>
      <c r="H364" s="119"/>
      <c r="I364" s="119"/>
      <c r="J364" s="15"/>
      <c r="K364" s="121"/>
      <c r="L364" s="100"/>
      <c r="M364" s="15"/>
      <c r="N364" s="103"/>
      <c r="O364" s="15"/>
      <c r="P364" s="15"/>
      <c r="Q364" s="119"/>
      <c r="R364" s="119"/>
      <c r="S364" s="119"/>
      <c r="T364" s="119"/>
      <c r="U364" s="119"/>
      <c r="V364" s="15"/>
      <c r="W364" s="121"/>
      <c r="X364" s="100"/>
    </row>
    <row r="365" spans="1:257" ht="24.9" customHeight="1">
      <c r="A365" s="80"/>
      <c r="B365" s="103"/>
      <c r="C365" s="101" t="s">
        <v>68</v>
      </c>
      <c r="D365" s="15"/>
      <c r="E365" s="102"/>
      <c r="F365" s="102"/>
      <c r="G365" s="102"/>
      <c r="H365" s="102"/>
      <c r="I365" s="102"/>
      <c r="J365" s="15"/>
      <c r="K365" s="121"/>
      <c r="L365" s="100"/>
      <c r="M365" s="15"/>
      <c r="N365" s="103"/>
      <c r="O365" s="101" t="s">
        <v>68</v>
      </c>
      <c r="P365" s="15"/>
      <c r="Q365" s="102"/>
      <c r="R365" s="102"/>
      <c r="S365" s="102"/>
      <c r="T365" s="102"/>
      <c r="U365" s="102"/>
      <c r="V365" s="15"/>
      <c r="W365" s="121"/>
      <c r="X365" s="100"/>
    </row>
    <row r="366" spans="1:257" ht="24.9" customHeight="1">
      <c r="A366" s="80"/>
      <c r="B366" s="103"/>
      <c r="C366" s="122">
        <f>$AE$46</f>
        <v>4</v>
      </c>
      <c r="D366" s="15"/>
      <c r="E366" s="102"/>
      <c r="F366" s="102"/>
      <c r="G366" s="102"/>
      <c r="H366" s="102"/>
      <c r="I366" s="102"/>
      <c r="J366" s="15"/>
      <c r="K366" s="121"/>
      <c r="L366" s="100"/>
      <c r="M366" s="15"/>
      <c r="N366" s="103"/>
      <c r="O366" s="122">
        <f>$AE$47</f>
        <v>5</v>
      </c>
      <c r="P366" s="15"/>
      <c r="Q366" s="102"/>
      <c r="R366" s="102"/>
      <c r="S366" s="102"/>
      <c r="T366" s="102"/>
      <c r="U366" s="102"/>
      <c r="V366" s="15"/>
      <c r="W366" s="121"/>
      <c r="X366" s="100"/>
    </row>
    <row r="367" spans="1:257" ht="24.9" customHeight="1">
      <c r="A367" s="80"/>
      <c r="B367" s="103"/>
      <c r="C367" s="122"/>
      <c r="D367" s="15"/>
      <c r="E367" s="102"/>
      <c r="F367" s="102"/>
      <c r="G367" s="102"/>
      <c r="H367" s="102"/>
      <c r="I367" s="102"/>
      <c r="J367" s="15"/>
      <c r="K367" s="15"/>
      <c r="L367" s="100"/>
      <c r="M367" s="15"/>
      <c r="N367" s="103"/>
      <c r="O367" s="122"/>
      <c r="P367" s="15"/>
      <c r="Q367" s="102"/>
      <c r="R367" s="102"/>
      <c r="S367" s="102"/>
      <c r="T367" s="102"/>
      <c r="U367" s="102"/>
      <c r="V367" s="15"/>
      <c r="W367" s="15"/>
      <c r="X367" s="100"/>
    </row>
    <row r="368" spans="1:257" ht="24.9" customHeight="1">
      <c r="A368" s="80"/>
      <c r="B368" s="104"/>
      <c r="C368" s="105"/>
      <c r="D368" s="105"/>
      <c r="E368" s="105"/>
      <c r="F368" s="105"/>
      <c r="G368" s="105"/>
      <c r="H368" s="105"/>
      <c r="I368" s="105"/>
      <c r="J368" s="105"/>
      <c r="K368" s="105"/>
      <c r="L368" s="106"/>
      <c r="M368" s="15"/>
      <c r="N368" s="104"/>
      <c r="O368" s="105"/>
      <c r="P368" s="105"/>
      <c r="Q368" s="105"/>
      <c r="R368" s="105"/>
      <c r="S368" s="105"/>
      <c r="T368" s="105"/>
      <c r="U368" s="105"/>
      <c r="V368" s="105"/>
      <c r="W368" s="105"/>
      <c r="X368" s="106"/>
    </row>
    <row r="369" spans="1:257" ht="24.9" customHeight="1">
      <c r="A369" s="80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57" ht="24.9" customHeight="1">
      <c r="A370" s="80"/>
      <c r="B370" s="82"/>
      <c r="C370" s="83" t="s">
        <v>64</v>
      </c>
      <c r="D370" s="84"/>
      <c r="E370" s="84"/>
      <c r="F370" s="84"/>
      <c r="G370" s="84"/>
      <c r="H370" s="84"/>
      <c r="I370" s="84"/>
      <c r="J370" s="84"/>
      <c r="K370" s="85" t="s">
        <v>65</v>
      </c>
      <c r="L370" s="86"/>
      <c r="M370" s="15"/>
      <c r="N370" s="82"/>
      <c r="O370" s="83" t="s">
        <v>64</v>
      </c>
      <c r="P370" s="84"/>
      <c r="Q370" s="84"/>
      <c r="R370" s="84"/>
      <c r="S370" s="84"/>
      <c r="T370" s="84"/>
      <c r="U370" s="84"/>
      <c r="V370" s="84"/>
      <c r="W370" s="85" t="s">
        <v>65</v>
      </c>
      <c r="X370" s="86"/>
    </row>
    <row r="371" spans="1:257" ht="24.9" customHeight="1">
      <c r="A371" s="90"/>
      <c r="B371" s="91"/>
      <c r="C371" s="92" t="str">
        <f>$AA$48</f>
        <v>F.P.F.M. - Taça São Paulo - 2026</v>
      </c>
      <c r="D371" s="93"/>
      <c r="E371" s="93"/>
      <c r="F371" s="93"/>
      <c r="G371" s="93"/>
      <c r="H371" s="93"/>
      <c r="I371" s="93"/>
      <c r="J371" s="93"/>
      <c r="K371" s="94" t="str">
        <f>$AB$48</f>
        <v>ADULTO - Interior - Ituano</v>
      </c>
      <c r="L371" s="95"/>
      <c r="M371" s="96"/>
      <c r="N371" s="97"/>
      <c r="O371" s="92" t="str">
        <f>$AA$49</f>
        <v>F.P.F.M. - Taça São Paulo - 2026</v>
      </c>
      <c r="P371" s="93"/>
      <c r="Q371" s="93"/>
      <c r="R371" s="93"/>
      <c r="S371" s="93"/>
      <c r="T371" s="93"/>
      <c r="U371" s="93"/>
      <c r="V371" s="93"/>
      <c r="W371" s="94" t="str">
        <f>$AB$49</f>
        <v>ADULTO - Interior - Ituano</v>
      </c>
      <c r="X371" s="95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98"/>
      <c r="AY371" s="98"/>
      <c r="AZ371" s="98"/>
      <c r="BA371" s="98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98"/>
      <c r="BM371" s="98"/>
      <c r="BN371" s="98"/>
      <c r="BO371" s="98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98"/>
      <c r="CA371" s="98"/>
      <c r="CB371" s="98"/>
      <c r="CC371" s="98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98"/>
      <c r="CO371" s="98"/>
      <c r="CP371" s="98"/>
      <c r="CQ371" s="98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98"/>
      <c r="DC371" s="98"/>
      <c r="DD371" s="98"/>
      <c r="DE371" s="98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98"/>
      <c r="DQ371" s="98"/>
      <c r="DR371" s="98"/>
      <c r="DS371" s="98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98"/>
      <c r="EE371" s="98"/>
      <c r="EF371" s="98"/>
      <c r="EG371" s="98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98"/>
      <c r="ES371" s="98"/>
      <c r="ET371" s="98"/>
      <c r="EU371" s="98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98"/>
      <c r="FG371" s="98"/>
      <c r="FH371" s="98"/>
      <c r="FI371" s="98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98"/>
      <c r="FU371" s="98"/>
      <c r="FV371" s="98"/>
      <c r="FW371" s="98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98"/>
      <c r="GI371" s="98"/>
      <c r="GJ371" s="98"/>
      <c r="GK371" s="98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98"/>
      <c r="GW371" s="98"/>
      <c r="GX371" s="98"/>
      <c r="GY371" s="98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98"/>
      <c r="HK371" s="98"/>
      <c r="HL371" s="98"/>
      <c r="HM371" s="98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  <c r="HX371" s="98"/>
      <c r="HY371" s="98"/>
      <c r="HZ371" s="98"/>
      <c r="IA371" s="98"/>
      <c r="IB371" s="98"/>
      <c r="IC371" s="98"/>
      <c r="ID371" s="98"/>
      <c r="IE371" s="98"/>
      <c r="IF371" s="98"/>
      <c r="IG371" s="98"/>
      <c r="IH371" s="98"/>
      <c r="II371" s="98"/>
      <c r="IJ371" s="98"/>
      <c r="IK371" s="98"/>
      <c r="IL371" s="98"/>
      <c r="IM371" s="98"/>
      <c r="IN371" s="98"/>
      <c r="IO371" s="98"/>
      <c r="IP371" s="98"/>
      <c r="IQ371" s="98"/>
      <c r="IR371" s="98"/>
      <c r="IS371" s="98"/>
      <c r="IT371" s="98"/>
      <c r="IU371" s="98"/>
      <c r="IV371" s="98"/>
      <c r="IW371" s="98"/>
    </row>
    <row r="372" spans="1:257" ht="24.9" customHeight="1">
      <c r="A372" s="80"/>
      <c r="B372" s="99"/>
      <c r="C372" s="16"/>
      <c r="D372" s="16"/>
      <c r="E372" s="38"/>
      <c r="F372" s="38"/>
      <c r="G372" s="38"/>
      <c r="H372" s="38"/>
      <c r="I372" s="38"/>
      <c r="J372" s="15"/>
      <c r="K372" s="15"/>
      <c r="L372" s="100"/>
      <c r="M372" s="15"/>
      <c r="N372" s="99"/>
      <c r="O372" s="16"/>
      <c r="P372" s="16"/>
      <c r="Q372" s="38"/>
      <c r="R372" s="38"/>
      <c r="S372" s="38"/>
      <c r="T372" s="38"/>
      <c r="U372" s="38"/>
      <c r="V372" s="15"/>
      <c r="W372" s="15"/>
      <c r="X372" s="100"/>
    </row>
    <row r="373" spans="1:257" ht="24.9" customHeight="1">
      <c r="A373" s="80">
        <v>1</v>
      </c>
      <c r="B373" s="99"/>
      <c r="C373" s="101" t="s">
        <v>71</v>
      </c>
      <c r="D373" s="16"/>
      <c r="E373" s="119" t="str">
        <f>$AF$48</f>
        <v xml:space="preserve"> JOÃO JANUARIO-ITU </v>
      </c>
      <c r="F373" s="119"/>
      <c r="G373" s="119"/>
      <c r="H373" s="119"/>
      <c r="I373" s="119"/>
      <c r="J373" s="15"/>
      <c r="K373" s="15"/>
      <c r="L373" s="100"/>
      <c r="M373" s="15"/>
      <c r="N373" s="99"/>
      <c r="O373" s="101" t="s">
        <v>71</v>
      </c>
      <c r="P373" s="16"/>
      <c r="Q373" s="119" t="str">
        <f>$AF$49</f>
        <v xml:space="preserve"> TCHAKA-ITU </v>
      </c>
      <c r="R373" s="119"/>
      <c r="S373" s="119"/>
      <c r="T373" s="119"/>
      <c r="U373" s="119"/>
      <c r="V373" s="15"/>
      <c r="W373" s="15"/>
      <c r="X373" s="100"/>
    </row>
    <row r="374" spans="1:257" ht="24.9" customHeight="1">
      <c r="A374" s="80">
        <v>1</v>
      </c>
      <c r="B374" s="99"/>
      <c r="C374" s="122">
        <f>$AC$48</f>
        <v>1</v>
      </c>
      <c r="D374" s="36"/>
      <c r="E374" s="119"/>
      <c r="F374" s="119"/>
      <c r="G374" s="119"/>
      <c r="H374" s="119"/>
      <c r="I374" s="119"/>
      <c r="J374" s="15"/>
      <c r="K374" s="121"/>
      <c r="L374" s="100"/>
      <c r="M374" s="15"/>
      <c r="N374" s="99"/>
      <c r="O374" s="122">
        <f>$AC$49</f>
        <v>1</v>
      </c>
      <c r="P374" s="36"/>
      <c r="Q374" s="119"/>
      <c r="R374" s="119"/>
      <c r="S374" s="119"/>
      <c r="T374" s="119"/>
      <c r="U374" s="119"/>
      <c r="V374" s="15"/>
      <c r="W374" s="121"/>
      <c r="X374" s="100"/>
    </row>
    <row r="375" spans="1:257" ht="24.9" customHeight="1">
      <c r="A375" s="80"/>
      <c r="B375" s="99"/>
      <c r="C375" s="122"/>
      <c r="D375" s="36"/>
      <c r="E375" s="102"/>
      <c r="F375" s="102"/>
      <c r="G375" s="102"/>
      <c r="H375" s="102"/>
      <c r="I375" s="102"/>
      <c r="J375" s="15"/>
      <c r="K375" s="121"/>
      <c r="L375" s="100"/>
      <c r="M375" s="15"/>
      <c r="N375" s="99"/>
      <c r="O375" s="122"/>
      <c r="P375" s="36"/>
      <c r="Q375" s="102"/>
      <c r="R375" s="102"/>
      <c r="S375" s="102"/>
      <c r="T375" s="102"/>
      <c r="U375" s="102"/>
      <c r="V375" s="15"/>
      <c r="W375" s="121"/>
      <c r="X375" s="100"/>
    </row>
    <row r="376" spans="1:257" ht="24.9" customHeight="1">
      <c r="A376" s="80"/>
      <c r="B376" s="99"/>
      <c r="C376" s="15"/>
      <c r="D376" s="36"/>
      <c r="E376" s="102"/>
      <c r="F376" s="102"/>
      <c r="G376" s="102"/>
      <c r="H376" s="102"/>
      <c r="I376" s="102"/>
      <c r="J376" s="15"/>
      <c r="K376" s="121"/>
      <c r="L376" s="100"/>
      <c r="M376" s="15"/>
      <c r="N376" s="99"/>
      <c r="O376" s="15"/>
      <c r="P376" s="36"/>
      <c r="Q376" s="102"/>
      <c r="R376" s="102"/>
      <c r="S376" s="102"/>
      <c r="T376" s="102"/>
      <c r="U376" s="102"/>
      <c r="V376" s="15"/>
      <c r="W376" s="121"/>
      <c r="X376" s="100"/>
    </row>
    <row r="377" spans="1:257" ht="24.9" customHeight="1">
      <c r="A377" s="80"/>
      <c r="B377" s="99"/>
      <c r="C377" s="101" t="s">
        <v>72</v>
      </c>
      <c r="D377" s="36"/>
      <c r="E377" s="102"/>
      <c r="F377" s="102"/>
      <c r="G377" s="102"/>
      <c r="H377" s="102"/>
      <c r="I377" s="102"/>
      <c r="J377" s="15"/>
      <c r="K377" s="15"/>
      <c r="L377" s="100"/>
      <c r="M377" s="15"/>
      <c r="N377" s="99"/>
      <c r="O377" s="101" t="s">
        <v>72</v>
      </c>
      <c r="P377" s="36"/>
      <c r="Q377" s="102"/>
      <c r="R377" s="102"/>
      <c r="S377" s="102"/>
      <c r="T377" s="102"/>
      <c r="U377" s="102"/>
      <c r="V377" s="15"/>
      <c r="W377" s="15"/>
      <c r="X377" s="100"/>
    </row>
    <row r="378" spans="1:257" ht="24.9" customHeight="1">
      <c r="A378" s="80"/>
      <c r="B378" s="103"/>
      <c r="C378" s="122">
        <f>$AD$48</f>
        <v>8</v>
      </c>
      <c r="D378" s="15"/>
      <c r="E378" s="15"/>
      <c r="F378" s="15"/>
      <c r="G378" s="15"/>
      <c r="H378" s="15"/>
      <c r="I378" s="15"/>
      <c r="J378" s="15"/>
      <c r="K378" s="15"/>
      <c r="L378" s="100"/>
      <c r="M378" s="15"/>
      <c r="N378" s="103"/>
      <c r="O378" s="122">
        <f>$AD$49</f>
        <v>8</v>
      </c>
      <c r="P378" s="15"/>
      <c r="Q378" s="15"/>
      <c r="R378" s="15"/>
      <c r="S378" s="15"/>
      <c r="T378" s="15"/>
      <c r="U378" s="15"/>
      <c r="V378" s="15"/>
      <c r="W378" s="15"/>
      <c r="X378" s="100"/>
    </row>
    <row r="379" spans="1:257" ht="24.9" customHeight="1">
      <c r="A379" s="80">
        <v>1</v>
      </c>
      <c r="B379" s="103"/>
      <c r="C379" s="122"/>
      <c r="D379" s="15"/>
      <c r="E379" s="119" t="str">
        <f>$AG$48</f>
        <v xml:space="preserve"> GIOVANNI SAJO-ECSB </v>
      </c>
      <c r="F379" s="119"/>
      <c r="G379" s="119"/>
      <c r="H379" s="119"/>
      <c r="I379" s="119"/>
      <c r="J379" s="15"/>
      <c r="K379" s="15"/>
      <c r="L379" s="100"/>
      <c r="M379" s="15"/>
      <c r="N379" s="103"/>
      <c r="O379" s="122"/>
      <c r="P379" s="15"/>
      <c r="Q379" s="119" t="str">
        <f>$AG$49</f>
        <v xml:space="preserve"> BUZIN-ECSB </v>
      </c>
      <c r="R379" s="119"/>
      <c r="S379" s="119"/>
      <c r="T379" s="119"/>
      <c r="U379" s="119"/>
      <c r="V379" s="15"/>
      <c r="W379" s="15"/>
      <c r="X379" s="100"/>
    </row>
    <row r="380" spans="1:257" ht="24.9" customHeight="1">
      <c r="A380" s="80">
        <v>1</v>
      </c>
      <c r="B380" s="103"/>
      <c r="C380" s="15"/>
      <c r="D380" s="15"/>
      <c r="E380" s="119"/>
      <c r="F380" s="119"/>
      <c r="G380" s="119"/>
      <c r="H380" s="119"/>
      <c r="I380" s="119"/>
      <c r="J380" s="15"/>
      <c r="K380" s="121"/>
      <c r="L380" s="100"/>
      <c r="M380" s="15"/>
      <c r="N380" s="103"/>
      <c r="O380" s="15"/>
      <c r="P380" s="15"/>
      <c r="Q380" s="119"/>
      <c r="R380" s="119"/>
      <c r="S380" s="119"/>
      <c r="T380" s="119"/>
      <c r="U380" s="119"/>
      <c r="V380" s="15"/>
      <c r="W380" s="121"/>
      <c r="X380" s="100"/>
    </row>
    <row r="381" spans="1:257" ht="24.9" customHeight="1">
      <c r="A381" s="80"/>
      <c r="B381" s="103"/>
      <c r="C381" s="101" t="s">
        <v>68</v>
      </c>
      <c r="D381" s="15"/>
      <c r="E381" s="102"/>
      <c r="F381" s="102"/>
      <c r="G381" s="102"/>
      <c r="H381" s="102"/>
      <c r="I381" s="102"/>
      <c r="J381" s="15"/>
      <c r="K381" s="121"/>
      <c r="L381" s="100"/>
      <c r="M381" s="15"/>
      <c r="N381" s="103"/>
      <c r="O381" s="101" t="s">
        <v>68</v>
      </c>
      <c r="P381" s="15"/>
      <c r="Q381" s="102"/>
      <c r="R381" s="102"/>
      <c r="S381" s="102"/>
      <c r="T381" s="102"/>
      <c r="U381" s="102"/>
      <c r="V381" s="15"/>
      <c r="W381" s="121"/>
      <c r="X381" s="100"/>
    </row>
    <row r="382" spans="1:257" ht="24.9" customHeight="1">
      <c r="A382" s="80"/>
      <c r="B382" s="103"/>
      <c r="C382" s="122">
        <f>$AE$48</f>
        <v>6</v>
      </c>
      <c r="D382" s="15"/>
      <c r="E382" s="102"/>
      <c r="F382" s="102"/>
      <c r="G382" s="102"/>
      <c r="H382" s="102"/>
      <c r="I382" s="102"/>
      <c r="J382" s="15"/>
      <c r="K382" s="121"/>
      <c r="L382" s="100"/>
      <c r="M382" s="15"/>
      <c r="N382" s="103"/>
      <c r="O382" s="122">
        <f>$AE$49</f>
        <v>1</v>
      </c>
      <c r="P382" s="15"/>
      <c r="Q382" s="102"/>
      <c r="R382" s="102"/>
      <c r="S382" s="102"/>
      <c r="T382" s="102"/>
      <c r="U382" s="102"/>
      <c r="V382" s="15"/>
      <c r="W382" s="121"/>
      <c r="X382" s="100"/>
    </row>
    <row r="383" spans="1:257" ht="24.9" customHeight="1">
      <c r="A383" s="80"/>
      <c r="B383" s="103"/>
      <c r="C383" s="122"/>
      <c r="D383" s="15"/>
      <c r="E383" s="102"/>
      <c r="F383" s="102"/>
      <c r="G383" s="102"/>
      <c r="H383" s="102"/>
      <c r="I383" s="102"/>
      <c r="J383" s="15"/>
      <c r="K383" s="15"/>
      <c r="L383" s="100"/>
      <c r="M383" s="15"/>
      <c r="N383" s="103"/>
      <c r="O383" s="122"/>
      <c r="P383" s="15"/>
      <c r="Q383" s="102"/>
      <c r="R383" s="102"/>
      <c r="S383" s="102"/>
      <c r="T383" s="102"/>
      <c r="U383" s="102"/>
      <c r="V383" s="15"/>
      <c r="W383" s="15"/>
      <c r="X383" s="100"/>
    </row>
    <row r="384" spans="1:257" ht="24.9" customHeight="1">
      <c r="A384" s="80"/>
      <c r="B384" s="104"/>
      <c r="C384" s="105"/>
      <c r="D384" s="105"/>
      <c r="E384" s="105"/>
      <c r="F384" s="105"/>
      <c r="G384" s="105"/>
      <c r="H384" s="105"/>
      <c r="I384" s="105"/>
      <c r="J384" s="105"/>
      <c r="K384" s="105"/>
      <c r="L384" s="106"/>
      <c r="M384" s="15"/>
      <c r="N384" s="104"/>
      <c r="O384" s="105"/>
      <c r="P384" s="105"/>
      <c r="Q384" s="105"/>
      <c r="R384" s="105"/>
      <c r="S384" s="105"/>
      <c r="T384" s="105"/>
      <c r="U384" s="105"/>
      <c r="V384" s="105"/>
      <c r="W384" s="105"/>
      <c r="X384" s="106"/>
    </row>
    <row r="385" spans="1:257" ht="24.9" customHeight="1">
      <c r="A385" s="80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57" ht="24.9" customHeight="1">
      <c r="A386" s="80"/>
      <c r="B386" s="82"/>
      <c r="C386" s="83" t="s">
        <v>64</v>
      </c>
      <c r="D386" s="84"/>
      <c r="E386" s="84"/>
      <c r="F386" s="84"/>
      <c r="G386" s="84"/>
      <c r="H386" s="84"/>
      <c r="I386" s="84"/>
      <c r="J386" s="84"/>
      <c r="K386" s="85" t="s">
        <v>65</v>
      </c>
      <c r="L386" s="86"/>
      <c r="M386" s="15"/>
      <c r="N386" s="82"/>
      <c r="O386" s="83" t="s">
        <v>64</v>
      </c>
      <c r="P386" s="84"/>
      <c r="Q386" s="84"/>
      <c r="R386" s="84"/>
      <c r="S386" s="84"/>
      <c r="T386" s="84"/>
      <c r="U386" s="84"/>
      <c r="V386" s="84"/>
      <c r="W386" s="85" t="s">
        <v>65</v>
      </c>
      <c r="X386" s="86"/>
    </row>
    <row r="387" spans="1:257" ht="24.9" customHeight="1">
      <c r="A387" s="90"/>
      <c r="B387" s="91"/>
      <c r="C387" s="92" t="str">
        <f>$AA$50</f>
        <v>F.P.F.M. - Taça São Paulo - 2026</v>
      </c>
      <c r="D387" s="93"/>
      <c r="E387" s="93"/>
      <c r="F387" s="93"/>
      <c r="G387" s="93"/>
      <c r="H387" s="93"/>
      <c r="I387" s="93"/>
      <c r="J387" s="93"/>
      <c r="K387" s="94" t="str">
        <f>$AB$50</f>
        <v>ADULTO - Interior - Ituano</v>
      </c>
      <c r="L387" s="95"/>
      <c r="M387" s="96"/>
      <c r="N387" s="97"/>
      <c r="O387" s="92" t="str">
        <f>$AA$51</f>
        <v>F.P.F.M. - Taça São Paulo - 2026</v>
      </c>
      <c r="P387" s="93"/>
      <c r="Q387" s="93"/>
      <c r="R387" s="93"/>
      <c r="S387" s="93"/>
      <c r="T387" s="93"/>
      <c r="U387" s="93"/>
      <c r="V387" s="93"/>
      <c r="W387" s="94" t="str">
        <f>$AB$51</f>
        <v>ADULTO - Interior - Ituano</v>
      </c>
      <c r="X387" s="95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98"/>
      <c r="AY387" s="98"/>
      <c r="AZ387" s="98"/>
      <c r="BA387" s="98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98"/>
      <c r="BM387" s="98"/>
      <c r="BN387" s="98"/>
      <c r="BO387" s="98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98"/>
      <c r="CA387" s="98"/>
      <c r="CB387" s="98"/>
      <c r="CC387" s="98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98"/>
      <c r="CO387" s="98"/>
      <c r="CP387" s="98"/>
      <c r="CQ387" s="98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98"/>
      <c r="DC387" s="98"/>
      <c r="DD387" s="98"/>
      <c r="DE387" s="98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98"/>
      <c r="DQ387" s="98"/>
      <c r="DR387" s="98"/>
      <c r="DS387" s="98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98"/>
      <c r="EE387" s="98"/>
      <c r="EF387" s="98"/>
      <c r="EG387" s="98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98"/>
      <c r="ES387" s="98"/>
      <c r="ET387" s="98"/>
      <c r="EU387" s="98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98"/>
      <c r="FG387" s="98"/>
      <c r="FH387" s="98"/>
      <c r="FI387" s="98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98"/>
      <c r="FU387" s="98"/>
      <c r="FV387" s="98"/>
      <c r="FW387" s="98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98"/>
      <c r="GI387" s="98"/>
      <c r="GJ387" s="98"/>
      <c r="GK387" s="98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98"/>
      <c r="GW387" s="98"/>
      <c r="GX387" s="98"/>
      <c r="GY387" s="98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98"/>
      <c r="HK387" s="98"/>
      <c r="HL387" s="98"/>
      <c r="HM387" s="98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  <c r="HX387" s="98"/>
      <c r="HY387" s="98"/>
      <c r="HZ387" s="98"/>
      <c r="IA387" s="98"/>
      <c r="IB387" s="98"/>
      <c r="IC387" s="98"/>
      <c r="ID387" s="98"/>
      <c r="IE387" s="98"/>
      <c r="IF387" s="98"/>
      <c r="IG387" s="98"/>
      <c r="IH387" s="98"/>
      <c r="II387" s="98"/>
      <c r="IJ387" s="98"/>
      <c r="IK387" s="98"/>
      <c r="IL387" s="98"/>
      <c r="IM387" s="98"/>
      <c r="IN387" s="98"/>
      <c r="IO387" s="98"/>
      <c r="IP387" s="98"/>
      <c r="IQ387" s="98"/>
      <c r="IR387" s="98"/>
      <c r="IS387" s="98"/>
      <c r="IT387" s="98"/>
      <c r="IU387" s="98"/>
      <c r="IV387" s="98"/>
      <c r="IW387" s="98"/>
    </row>
    <row r="388" spans="1:257" ht="24.9" customHeight="1">
      <c r="A388" s="80"/>
      <c r="B388" s="99"/>
      <c r="C388" s="16"/>
      <c r="D388" s="16"/>
      <c r="E388" s="38"/>
      <c r="F388" s="38"/>
      <c r="G388" s="38"/>
      <c r="H388" s="38"/>
      <c r="I388" s="38"/>
      <c r="J388" s="15"/>
      <c r="K388" s="15"/>
      <c r="L388" s="100"/>
      <c r="M388" s="15"/>
      <c r="N388" s="99"/>
      <c r="O388" s="16"/>
      <c r="P388" s="16"/>
      <c r="Q388" s="38"/>
      <c r="R388" s="38"/>
      <c r="S388" s="38"/>
      <c r="T388" s="38"/>
      <c r="U388" s="38"/>
      <c r="V388" s="15"/>
      <c r="W388" s="15"/>
      <c r="X388" s="100"/>
    </row>
    <row r="389" spans="1:257" ht="24.9" customHeight="1">
      <c r="A389" s="80">
        <v>1</v>
      </c>
      <c r="B389" s="99"/>
      <c r="C389" s="101" t="s">
        <v>71</v>
      </c>
      <c r="D389" s="16"/>
      <c r="E389" s="119" t="str">
        <f>$AF$50</f>
        <v xml:space="preserve"> LUI-ITU </v>
      </c>
      <c r="F389" s="119"/>
      <c r="G389" s="119"/>
      <c r="H389" s="119"/>
      <c r="I389" s="119"/>
      <c r="J389" s="15"/>
      <c r="K389" s="15"/>
      <c r="L389" s="100"/>
      <c r="M389" s="15"/>
      <c r="N389" s="99"/>
      <c r="O389" s="101" t="s">
        <v>71</v>
      </c>
      <c r="P389" s="16"/>
      <c r="Q389" s="119" t="str">
        <f>$AF$51</f>
        <v xml:space="preserve"> MARCELO CARLOS-ITU </v>
      </c>
      <c r="R389" s="119"/>
      <c r="S389" s="119"/>
      <c r="T389" s="119"/>
      <c r="U389" s="119"/>
      <c r="V389" s="15"/>
      <c r="W389" s="15"/>
      <c r="X389" s="100"/>
    </row>
    <row r="390" spans="1:257" ht="24.9" customHeight="1">
      <c r="A390" s="80">
        <v>1</v>
      </c>
      <c r="B390" s="99"/>
      <c r="C390" s="122">
        <f>$AC$50</f>
        <v>1</v>
      </c>
      <c r="D390" s="36"/>
      <c r="E390" s="119"/>
      <c r="F390" s="119"/>
      <c r="G390" s="119"/>
      <c r="H390" s="119"/>
      <c r="I390" s="119"/>
      <c r="J390" s="15"/>
      <c r="K390" s="121"/>
      <c r="L390" s="100"/>
      <c r="M390" s="15"/>
      <c r="N390" s="99"/>
      <c r="O390" s="122">
        <f>$AC$51</f>
        <v>1</v>
      </c>
      <c r="P390" s="36"/>
      <c r="Q390" s="119"/>
      <c r="R390" s="119"/>
      <c r="S390" s="119"/>
      <c r="T390" s="119"/>
      <c r="U390" s="119"/>
      <c r="V390" s="15"/>
      <c r="W390" s="121"/>
      <c r="X390" s="100"/>
    </row>
    <row r="391" spans="1:257" ht="24.9" customHeight="1">
      <c r="A391" s="80"/>
      <c r="B391" s="99"/>
      <c r="C391" s="122"/>
      <c r="D391" s="36"/>
      <c r="E391" s="102"/>
      <c r="F391" s="102"/>
      <c r="G391" s="102"/>
      <c r="H391" s="102"/>
      <c r="I391" s="102"/>
      <c r="J391" s="15"/>
      <c r="K391" s="121"/>
      <c r="L391" s="100"/>
      <c r="M391" s="15"/>
      <c r="N391" s="99"/>
      <c r="O391" s="122"/>
      <c r="P391" s="36"/>
      <c r="Q391" s="102"/>
      <c r="R391" s="102"/>
      <c r="S391" s="102"/>
      <c r="T391" s="102"/>
      <c r="U391" s="102"/>
      <c r="V391" s="15"/>
      <c r="W391" s="121"/>
      <c r="X391" s="100"/>
    </row>
    <row r="392" spans="1:257" ht="24.9" customHeight="1">
      <c r="A392" s="80"/>
      <c r="B392" s="99"/>
      <c r="C392" s="15"/>
      <c r="D392" s="36"/>
      <c r="E392" s="102"/>
      <c r="F392" s="102"/>
      <c r="G392" s="102"/>
      <c r="H392" s="102"/>
      <c r="I392" s="102"/>
      <c r="J392" s="15"/>
      <c r="K392" s="121"/>
      <c r="L392" s="100"/>
      <c r="M392" s="15"/>
      <c r="N392" s="99"/>
      <c r="O392" s="15"/>
      <c r="P392" s="36"/>
      <c r="Q392" s="102"/>
      <c r="R392" s="102"/>
      <c r="S392" s="102"/>
      <c r="T392" s="102"/>
      <c r="U392" s="102"/>
      <c r="V392" s="15"/>
      <c r="W392" s="121"/>
      <c r="X392" s="100"/>
    </row>
    <row r="393" spans="1:257" ht="24.9" customHeight="1">
      <c r="A393" s="80"/>
      <c r="B393" s="99"/>
      <c r="C393" s="101" t="s">
        <v>72</v>
      </c>
      <c r="D393" s="36"/>
      <c r="E393" s="102"/>
      <c r="F393" s="102"/>
      <c r="G393" s="102"/>
      <c r="H393" s="102"/>
      <c r="I393" s="102"/>
      <c r="J393" s="15"/>
      <c r="K393" s="15"/>
      <c r="L393" s="100"/>
      <c r="M393" s="15"/>
      <c r="N393" s="99"/>
      <c r="O393" s="101" t="s">
        <v>72</v>
      </c>
      <c r="P393" s="36"/>
      <c r="Q393" s="102"/>
      <c r="R393" s="102"/>
      <c r="S393" s="102"/>
      <c r="T393" s="102"/>
      <c r="U393" s="102"/>
      <c r="V393" s="15"/>
      <c r="W393" s="15"/>
      <c r="X393" s="100"/>
    </row>
    <row r="394" spans="1:257" ht="24.9" customHeight="1">
      <c r="A394" s="80"/>
      <c r="B394" s="103"/>
      <c r="C394" s="122">
        <f>$AD$50</f>
        <v>9</v>
      </c>
      <c r="D394" s="15"/>
      <c r="E394" s="15"/>
      <c r="F394" s="15"/>
      <c r="G394" s="15"/>
      <c r="H394" s="15"/>
      <c r="I394" s="15"/>
      <c r="J394" s="15"/>
      <c r="K394" s="15"/>
      <c r="L394" s="100"/>
      <c r="M394" s="15"/>
      <c r="N394" s="103"/>
      <c r="O394" s="122">
        <f>$AD$51</f>
        <v>9</v>
      </c>
      <c r="P394" s="15"/>
      <c r="Q394" s="15"/>
      <c r="R394" s="15"/>
      <c r="S394" s="15"/>
      <c r="T394" s="15"/>
      <c r="U394" s="15"/>
      <c r="V394" s="15"/>
      <c r="W394" s="15"/>
      <c r="X394" s="100"/>
    </row>
    <row r="395" spans="1:257" ht="24.9" customHeight="1">
      <c r="A395" s="80">
        <v>1</v>
      </c>
      <c r="B395" s="103"/>
      <c r="C395" s="122"/>
      <c r="D395" s="15"/>
      <c r="E395" s="119" t="str">
        <f>$AG$50</f>
        <v xml:space="preserve"> BUZIN-ECSB </v>
      </c>
      <c r="F395" s="119"/>
      <c r="G395" s="119"/>
      <c r="H395" s="119"/>
      <c r="I395" s="119"/>
      <c r="J395" s="15"/>
      <c r="K395" s="15"/>
      <c r="L395" s="100"/>
      <c r="M395" s="15"/>
      <c r="N395" s="103"/>
      <c r="O395" s="122"/>
      <c r="P395" s="15"/>
      <c r="Q395" s="119" t="str">
        <f>$AG$51</f>
        <v xml:space="preserve"> JULIO ERCOLIN-ECSB </v>
      </c>
      <c r="R395" s="119"/>
      <c r="S395" s="119"/>
      <c r="T395" s="119"/>
      <c r="U395" s="119"/>
      <c r="V395" s="15"/>
      <c r="W395" s="15"/>
      <c r="X395" s="100"/>
    </row>
    <row r="396" spans="1:257" ht="24.9" customHeight="1">
      <c r="A396" s="80">
        <v>1</v>
      </c>
      <c r="B396" s="103"/>
      <c r="C396" s="15"/>
      <c r="D396" s="15"/>
      <c r="E396" s="119"/>
      <c r="F396" s="119"/>
      <c r="G396" s="119"/>
      <c r="H396" s="119"/>
      <c r="I396" s="119"/>
      <c r="J396" s="15"/>
      <c r="K396" s="121"/>
      <c r="L396" s="100"/>
      <c r="M396" s="15"/>
      <c r="N396" s="103"/>
      <c r="O396" s="15"/>
      <c r="P396" s="15"/>
      <c r="Q396" s="119"/>
      <c r="R396" s="119"/>
      <c r="S396" s="119"/>
      <c r="T396" s="119"/>
      <c r="U396" s="119"/>
      <c r="V396" s="15"/>
      <c r="W396" s="121"/>
      <c r="X396" s="100"/>
    </row>
    <row r="397" spans="1:257" ht="24.9" customHeight="1">
      <c r="A397" s="80"/>
      <c r="B397" s="103"/>
      <c r="C397" s="101" t="s">
        <v>68</v>
      </c>
      <c r="D397" s="15"/>
      <c r="E397" s="102"/>
      <c r="F397" s="102"/>
      <c r="G397" s="102"/>
      <c r="H397" s="102"/>
      <c r="I397" s="102"/>
      <c r="J397" s="15"/>
      <c r="K397" s="121"/>
      <c r="L397" s="100"/>
      <c r="M397" s="15"/>
      <c r="N397" s="103"/>
      <c r="O397" s="101" t="s">
        <v>68</v>
      </c>
      <c r="P397" s="15"/>
      <c r="Q397" s="102"/>
      <c r="R397" s="102"/>
      <c r="S397" s="102"/>
      <c r="T397" s="102"/>
      <c r="U397" s="102"/>
      <c r="V397" s="15"/>
      <c r="W397" s="121"/>
      <c r="X397" s="100"/>
    </row>
    <row r="398" spans="1:257" ht="24.9" customHeight="1">
      <c r="A398" s="80"/>
      <c r="B398" s="103"/>
      <c r="C398" s="122">
        <f>$AE$50</f>
        <v>5</v>
      </c>
      <c r="D398" s="15"/>
      <c r="E398" s="102"/>
      <c r="F398" s="102"/>
      <c r="G398" s="102"/>
      <c r="H398" s="102"/>
      <c r="I398" s="102"/>
      <c r="J398" s="15"/>
      <c r="K398" s="121"/>
      <c r="L398" s="100"/>
      <c r="M398" s="15"/>
      <c r="N398" s="103"/>
      <c r="O398" s="122">
        <f>$AE$51</f>
        <v>6</v>
      </c>
      <c r="P398" s="15"/>
      <c r="Q398" s="102"/>
      <c r="R398" s="102"/>
      <c r="S398" s="102"/>
      <c r="T398" s="102"/>
      <c r="U398" s="102"/>
      <c r="V398" s="15"/>
      <c r="W398" s="121"/>
      <c r="X398" s="100"/>
    </row>
    <row r="399" spans="1:257" ht="24.9" customHeight="1">
      <c r="A399" s="80"/>
      <c r="B399" s="103"/>
      <c r="C399" s="122"/>
      <c r="D399" s="15"/>
      <c r="E399" s="102"/>
      <c r="F399" s="102"/>
      <c r="G399" s="102"/>
      <c r="H399" s="102"/>
      <c r="I399" s="102"/>
      <c r="J399" s="15"/>
      <c r="K399" s="15"/>
      <c r="L399" s="100"/>
      <c r="M399" s="15"/>
      <c r="N399" s="103"/>
      <c r="O399" s="122"/>
      <c r="P399" s="15"/>
      <c r="Q399" s="102"/>
      <c r="R399" s="102"/>
      <c r="S399" s="102"/>
      <c r="T399" s="102"/>
      <c r="U399" s="102"/>
      <c r="V399" s="15"/>
      <c r="W399" s="15"/>
      <c r="X399" s="100"/>
    </row>
    <row r="400" spans="1:257" ht="24.9" customHeight="1">
      <c r="A400" s="80"/>
      <c r="B400" s="104"/>
      <c r="C400" s="105"/>
      <c r="D400" s="105"/>
      <c r="E400" s="105"/>
      <c r="F400" s="105"/>
      <c r="G400" s="105"/>
      <c r="H400" s="105"/>
      <c r="I400" s="105"/>
      <c r="J400" s="105"/>
      <c r="K400" s="105"/>
      <c r="L400" s="106"/>
      <c r="M400" s="15"/>
      <c r="N400" s="104"/>
      <c r="O400" s="105"/>
      <c r="P400" s="105"/>
      <c r="Q400" s="105"/>
      <c r="R400" s="105"/>
      <c r="S400" s="105"/>
      <c r="T400" s="105"/>
      <c r="U400" s="105"/>
      <c r="V400" s="105"/>
      <c r="W400" s="105"/>
      <c r="X400" s="106"/>
    </row>
    <row r="401" spans="1:257" ht="24.9" customHeight="1">
      <c r="A401" s="80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57" ht="24.9" customHeight="1">
      <c r="A402" s="80"/>
      <c r="B402" s="82"/>
      <c r="C402" s="83" t="s">
        <v>64</v>
      </c>
      <c r="D402" s="84"/>
      <c r="E402" s="84"/>
      <c r="F402" s="84"/>
      <c r="G402" s="84"/>
      <c r="H402" s="84"/>
      <c r="I402" s="84"/>
      <c r="J402" s="84"/>
      <c r="K402" s="85" t="s">
        <v>65</v>
      </c>
      <c r="L402" s="86"/>
      <c r="M402" s="15"/>
      <c r="N402" s="82"/>
      <c r="O402" s="83" t="s">
        <v>64</v>
      </c>
      <c r="P402" s="84"/>
      <c r="Q402" s="84"/>
      <c r="R402" s="84"/>
      <c r="S402" s="84"/>
      <c r="T402" s="84"/>
      <c r="U402" s="84"/>
      <c r="V402" s="84"/>
      <c r="W402" s="85" t="s">
        <v>65</v>
      </c>
      <c r="X402" s="86"/>
    </row>
    <row r="403" spans="1:257" ht="24.9" customHeight="1">
      <c r="A403" s="90"/>
      <c r="B403" s="91"/>
      <c r="C403" s="92" t="str">
        <f>$AA$52</f>
        <v>F.P.F.M. - Taça São Paulo - 2026</v>
      </c>
      <c r="D403" s="93"/>
      <c r="E403" s="93"/>
      <c r="F403" s="93"/>
      <c r="G403" s="93"/>
      <c r="H403" s="93"/>
      <c r="I403" s="93"/>
      <c r="J403" s="93"/>
      <c r="K403" s="94" t="str">
        <f>$AB$52</f>
        <v>ADULTO - Interior - Ituano</v>
      </c>
      <c r="L403" s="95"/>
      <c r="M403" s="96"/>
      <c r="N403" s="97"/>
      <c r="O403" s="92" t="str">
        <f>$AA$53</f>
        <v>F.P.F.M. - Taça São Paulo - 2026</v>
      </c>
      <c r="P403" s="93"/>
      <c r="Q403" s="93"/>
      <c r="R403" s="93"/>
      <c r="S403" s="93"/>
      <c r="T403" s="93"/>
      <c r="U403" s="93"/>
      <c r="V403" s="93"/>
      <c r="W403" s="94" t="str">
        <f>$AB$53</f>
        <v>ADULTO - Interior - Ituano</v>
      </c>
      <c r="X403" s="95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98"/>
      <c r="AY403" s="98"/>
      <c r="AZ403" s="98"/>
      <c r="BA403" s="98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98"/>
      <c r="BM403" s="98"/>
      <c r="BN403" s="98"/>
      <c r="BO403" s="98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98"/>
      <c r="CA403" s="98"/>
      <c r="CB403" s="98"/>
      <c r="CC403" s="98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98"/>
      <c r="CO403" s="98"/>
      <c r="CP403" s="98"/>
      <c r="CQ403" s="98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98"/>
      <c r="DC403" s="98"/>
      <c r="DD403" s="98"/>
      <c r="DE403" s="98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98"/>
      <c r="DQ403" s="98"/>
      <c r="DR403" s="98"/>
      <c r="DS403" s="98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98"/>
      <c r="EE403" s="98"/>
      <c r="EF403" s="98"/>
      <c r="EG403" s="98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98"/>
      <c r="ES403" s="98"/>
      <c r="ET403" s="98"/>
      <c r="EU403" s="98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98"/>
      <c r="FG403" s="98"/>
      <c r="FH403" s="98"/>
      <c r="FI403" s="98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98"/>
      <c r="FU403" s="98"/>
      <c r="FV403" s="98"/>
      <c r="FW403" s="98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98"/>
      <c r="GI403" s="98"/>
      <c r="GJ403" s="98"/>
      <c r="GK403" s="98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98"/>
      <c r="GW403" s="98"/>
      <c r="GX403" s="98"/>
      <c r="GY403" s="98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98"/>
      <c r="HK403" s="98"/>
      <c r="HL403" s="98"/>
      <c r="HM403" s="98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  <c r="HX403" s="98"/>
      <c r="HY403" s="98"/>
      <c r="HZ403" s="98"/>
      <c r="IA403" s="98"/>
      <c r="IB403" s="98"/>
      <c r="IC403" s="98"/>
      <c r="ID403" s="98"/>
      <c r="IE403" s="98"/>
      <c r="IF403" s="98"/>
      <c r="IG403" s="98"/>
      <c r="IH403" s="98"/>
      <c r="II403" s="98"/>
      <c r="IJ403" s="98"/>
      <c r="IK403" s="98"/>
      <c r="IL403" s="98"/>
      <c r="IM403" s="98"/>
      <c r="IN403" s="98"/>
      <c r="IO403" s="98"/>
      <c r="IP403" s="98"/>
      <c r="IQ403" s="98"/>
      <c r="IR403" s="98"/>
      <c r="IS403" s="98"/>
      <c r="IT403" s="98"/>
      <c r="IU403" s="98"/>
      <c r="IV403" s="98"/>
      <c r="IW403" s="98"/>
    </row>
    <row r="404" spans="1:257" ht="24.9" customHeight="1">
      <c r="A404" s="80"/>
      <c r="B404" s="99"/>
      <c r="C404" s="16"/>
      <c r="D404" s="16"/>
      <c r="E404" s="38"/>
      <c r="F404" s="38"/>
      <c r="G404" s="38"/>
      <c r="H404" s="38"/>
      <c r="I404" s="38"/>
      <c r="J404" s="15"/>
      <c r="K404" s="15"/>
      <c r="L404" s="100"/>
      <c r="M404" s="15"/>
      <c r="N404" s="99"/>
      <c r="O404" s="16"/>
      <c r="P404" s="16"/>
      <c r="Q404" s="38"/>
      <c r="R404" s="38"/>
      <c r="S404" s="38"/>
      <c r="T404" s="38"/>
      <c r="U404" s="38"/>
      <c r="V404" s="15"/>
      <c r="W404" s="15"/>
      <c r="X404" s="100"/>
    </row>
    <row r="405" spans="1:257" ht="24.9" customHeight="1">
      <c r="A405" s="80">
        <v>1</v>
      </c>
      <c r="B405" s="99"/>
      <c r="C405" s="101" t="s">
        <v>71</v>
      </c>
      <c r="D405" s="16"/>
      <c r="E405" s="119" t="str">
        <f>$AF$52</f>
        <v xml:space="preserve"> VIRCILIO CROSARA-ITU </v>
      </c>
      <c r="F405" s="119"/>
      <c r="G405" s="119"/>
      <c r="H405" s="119"/>
      <c r="I405" s="119"/>
      <c r="J405" s="15"/>
      <c r="K405" s="15"/>
      <c r="L405" s="100"/>
      <c r="M405" s="15"/>
      <c r="N405" s="99"/>
      <c r="O405" s="101" t="s">
        <v>71</v>
      </c>
      <c r="P405" s="16"/>
      <c r="Q405" s="119" t="str">
        <f>$AF$53</f>
        <v xml:space="preserve"> BUENO-ITU </v>
      </c>
      <c r="R405" s="119"/>
      <c r="S405" s="119"/>
      <c r="T405" s="119"/>
      <c r="U405" s="119"/>
      <c r="V405" s="15"/>
      <c r="W405" s="15"/>
      <c r="X405" s="100"/>
    </row>
    <row r="406" spans="1:257" ht="24.9" customHeight="1">
      <c r="A406" s="80">
        <v>1</v>
      </c>
      <c r="B406" s="99"/>
      <c r="C406" s="122">
        <f>$AC$52</f>
        <v>1</v>
      </c>
      <c r="D406" s="36"/>
      <c r="E406" s="119"/>
      <c r="F406" s="119"/>
      <c r="G406" s="119"/>
      <c r="H406" s="119"/>
      <c r="I406" s="119"/>
      <c r="J406" s="15"/>
      <c r="K406" s="121"/>
      <c r="L406" s="100"/>
      <c r="M406" s="15"/>
      <c r="N406" s="99"/>
      <c r="O406" s="122">
        <f>$AC$53</f>
        <v>1</v>
      </c>
      <c r="P406" s="36"/>
      <c r="Q406" s="119"/>
      <c r="R406" s="119"/>
      <c r="S406" s="119"/>
      <c r="T406" s="119"/>
      <c r="U406" s="119"/>
      <c r="V406" s="15"/>
      <c r="W406" s="121"/>
      <c r="X406" s="100"/>
    </row>
    <row r="407" spans="1:257" ht="24.9" customHeight="1">
      <c r="A407" s="80"/>
      <c r="B407" s="99"/>
      <c r="C407" s="122"/>
      <c r="D407" s="36"/>
      <c r="E407" s="102"/>
      <c r="F407" s="102"/>
      <c r="G407" s="102"/>
      <c r="H407" s="102"/>
      <c r="I407" s="102"/>
      <c r="J407" s="15"/>
      <c r="K407" s="121"/>
      <c r="L407" s="100"/>
      <c r="M407" s="15"/>
      <c r="N407" s="99"/>
      <c r="O407" s="122"/>
      <c r="P407" s="36"/>
      <c r="Q407" s="102"/>
      <c r="R407" s="102"/>
      <c r="S407" s="102"/>
      <c r="T407" s="102"/>
      <c r="U407" s="102"/>
      <c r="V407" s="15"/>
      <c r="W407" s="121"/>
      <c r="X407" s="100"/>
    </row>
    <row r="408" spans="1:257" ht="24.9" customHeight="1">
      <c r="A408" s="80"/>
      <c r="B408" s="99"/>
      <c r="C408" s="15"/>
      <c r="D408" s="36"/>
      <c r="E408" s="102"/>
      <c r="F408" s="102"/>
      <c r="G408" s="102"/>
      <c r="H408" s="102"/>
      <c r="I408" s="102"/>
      <c r="J408" s="15"/>
      <c r="K408" s="121"/>
      <c r="L408" s="100"/>
      <c r="M408" s="15"/>
      <c r="N408" s="99"/>
      <c r="O408" s="15"/>
      <c r="P408" s="36"/>
      <c r="Q408" s="102"/>
      <c r="R408" s="102"/>
      <c r="S408" s="102"/>
      <c r="T408" s="102"/>
      <c r="U408" s="102"/>
      <c r="V408" s="15"/>
      <c r="W408" s="121"/>
      <c r="X408" s="100"/>
    </row>
    <row r="409" spans="1:257" ht="24.9" customHeight="1">
      <c r="A409" s="80"/>
      <c r="B409" s="99"/>
      <c r="C409" s="101" t="s">
        <v>72</v>
      </c>
      <c r="D409" s="36"/>
      <c r="E409" s="102"/>
      <c r="F409" s="102"/>
      <c r="G409" s="102"/>
      <c r="H409" s="102"/>
      <c r="I409" s="102"/>
      <c r="J409" s="15"/>
      <c r="K409" s="15"/>
      <c r="L409" s="100"/>
      <c r="M409" s="15"/>
      <c r="N409" s="99"/>
      <c r="O409" s="101" t="s">
        <v>72</v>
      </c>
      <c r="P409" s="36"/>
      <c r="Q409" s="102"/>
      <c r="R409" s="102"/>
      <c r="S409" s="102"/>
      <c r="T409" s="102"/>
      <c r="U409" s="102"/>
      <c r="V409" s="15"/>
      <c r="W409" s="15"/>
      <c r="X409" s="100"/>
    </row>
    <row r="410" spans="1:257" ht="24.9" customHeight="1">
      <c r="A410" s="80"/>
      <c r="B410" s="103"/>
      <c r="C410" s="122">
        <f>$AD$52</f>
        <v>9</v>
      </c>
      <c r="D410" s="15"/>
      <c r="E410" s="15"/>
      <c r="F410" s="15"/>
      <c r="G410" s="15"/>
      <c r="H410" s="15"/>
      <c r="I410" s="15"/>
      <c r="J410" s="15"/>
      <c r="K410" s="15"/>
      <c r="L410" s="100"/>
      <c r="M410" s="15"/>
      <c r="N410" s="103"/>
      <c r="O410" s="122">
        <f>$AD$53</f>
        <v>9</v>
      </c>
      <c r="P410" s="15"/>
      <c r="Q410" s="15"/>
      <c r="R410" s="15"/>
      <c r="S410" s="15"/>
      <c r="T410" s="15"/>
      <c r="U410" s="15"/>
      <c r="V410" s="15"/>
      <c r="W410" s="15"/>
      <c r="X410" s="100"/>
    </row>
    <row r="411" spans="1:257" ht="24.9" customHeight="1">
      <c r="A411" s="80">
        <v>1</v>
      </c>
      <c r="B411" s="103"/>
      <c r="C411" s="122"/>
      <c r="D411" s="15"/>
      <c r="E411" s="119" t="str">
        <f>$AG$52</f>
        <v xml:space="preserve"> LEO DEMELITE-ECSB </v>
      </c>
      <c r="F411" s="119"/>
      <c r="G411" s="119"/>
      <c r="H411" s="119"/>
      <c r="I411" s="119"/>
      <c r="J411" s="15"/>
      <c r="K411" s="15"/>
      <c r="L411" s="100"/>
      <c r="M411" s="15"/>
      <c r="N411" s="103"/>
      <c r="O411" s="122"/>
      <c r="P411" s="15"/>
      <c r="Q411" s="119" t="str">
        <f>$AG$53</f>
        <v xml:space="preserve"> PIETRO ERCOLIN-ECSB </v>
      </c>
      <c r="R411" s="119"/>
      <c r="S411" s="119"/>
      <c r="T411" s="119"/>
      <c r="U411" s="119"/>
      <c r="V411" s="15"/>
      <c r="W411" s="15"/>
      <c r="X411" s="100"/>
    </row>
    <row r="412" spans="1:257" ht="24.9" customHeight="1">
      <c r="A412" s="80">
        <v>1</v>
      </c>
      <c r="B412" s="103"/>
      <c r="C412" s="15"/>
      <c r="D412" s="15"/>
      <c r="E412" s="119"/>
      <c r="F412" s="119"/>
      <c r="G412" s="119"/>
      <c r="H412" s="119"/>
      <c r="I412" s="119"/>
      <c r="J412" s="15"/>
      <c r="K412" s="121"/>
      <c r="L412" s="100"/>
      <c r="M412" s="15"/>
      <c r="N412" s="103"/>
      <c r="O412" s="15"/>
      <c r="P412" s="15"/>
      <c r="Q412" s="119"/>
      <c r="R412" s="119"/>
      <c r="S412" s="119"/>
      <c r="T412" s="119"/>
      <c r="U412" s="119"/>
      <c r="V412" s="15"/>
      <c r="W412" s="121"/>
      <c r="X412" s="100"/>
    </row>
    <row r="413" spans="1:257" ht="24.9" customHeight="1">
      <c r="A413" s="80"/>
      <c r="B413" s="103"/>
      <c r="C413" s="101" t="s">
        <v>68</v>
      </c>
      <c r="D413" s="15"/>
      <c r="E413" s="102"/>
      <c r="F413" s="102"/>
      <c r="G413" s="102"/>
      <c r="H413" s="102"/>
      <c r="I413" s="102"/>
      <c r="J413" s="15"/>
      <c r="K413" s="121"/>
      <c r="L413" s="100"/>
      <c r="M413" s="15"/>
      <c r="N413" s="103"/>
      <c r="O413" s="101" t="s">
        <v>68</v>
      </c>
      <c r="P413" s="15"/>
      <c r="Q413" s="102"/>
      <c r="R413" s="102"/>
      <c r="S413" s="102"/>
      <c r="T413" s="102"/>
      <c r="U413" s="102"/>
      <c r="V413" s="15"/>
      <c r="W413" s="121"/>
      <c r="X413" s="100"/>
    </row>
    <row r="414" spans="1:257" ht="24.9" customHeight="1">
      <c r="A414" s="80"/>
      <c r="B414" s="103"/>
      <c r="C414" s="122">
        <f>$AE$52</f>
        <v>1</v>
      </c>
      <c r="D414" s="15"/>
      <c r="E414" s="102"/>
      <c r="F414" s="102"/>
      <c r="G414" s="102"/>
      <c r="H414" s="102"/>
      <c r="I414" s="102"/>
      <c r="J414" s="15"/>
      <c r="K414" s="121"/>
      <c r="L414" s="100"/>
      <c r="M414" s="15"/>
      <c r="N414" s="103"/>
      <c r="O414" s="122">
        <f>$AE$53</f>
        <v>2</v>
      </c>
      <c r="P414" s="15"/>
      <c r="Q414" s="102"/>
      <c r="R414" s="102"/>
      <c r="S414" s="102"/>
      <c r="T414" s="102"/>
      <c r="U414" s="102"/>
      <c r="V414" s="15"/>
      <c r="W414" s="121"/>
      <c r="X414" s="100"/>
    </row>
    <row r="415" spans="1:257" ht="24.9" customHeight="1">
      <c r="A415" s="80"/>
      <c r="B415" s="103"/>
      <c r="C415" s="122"/>
      <c r="D415" s="15"/>
      <c r="E415" s="102"/>
      <c r="F415" s="102"/>
      <c r="G415" s="102"/>
      <c r="H415" s="102"/>
      <c r="I415" s="102"/>
      <c r="J415" s="15"/>
      <c r="K415" s="15"/>
      <c r="L415" s="100"/>
      <c r="M415" s="15"/>
      <c r="N415" s="103"/>
      <c r="O415" s="122"/>
      <c r="P415" s="15"/>
      <c r="Q415" s="102"/>
      <c r="R415" s="102"/>
      <c r="S415" s="102"/>
      <c r="T415" s="102"/>
      <c r="U415" s="102"/>
      <c r="V415" s="15"/>
      <c r="W415" s="15"/>
      <c r="X415" s="100"/>
    </row>
    <row r="416" spans="1:257" ht="24.9" customHeight="1">
      <c r="A416" s="80"/>
      <c r="B416" s="104"/>
      <c r="C416" s="105"/>
      <c r="D416" s="105"/>
      <c r="E416" s="105"/>
      <c r="F416" s="105"/>
      <c r="G416" s="105"/>
      <c r="H416" s="105"/>
      <c r="I416" s="105"/>
      <c r="J416" s="105"/>
      <c r="K416" s="105"/>
      <c r="L416" s="106"/>
      <c r="M416" s="15"/>
      <c r="N416" s="104"/>
      <c r="O416" s="105"/>
      <c r="P416" s="105"/>
      <c r="Q416" s="105"/>
      <c r="R416" s="105"/>
      <c r="S416" s="105"/>
      <c r="T416" s="105"/>
      <c r="U416" s="105"/>
      <c r="V416" s="105"/>
      <c r="W416" s="105"/>
      <c r="X416" s="106"/>
    </row>
    <row r="417" spans="1:257" ht="24.9" customHeight="1">
      <c r="A417" s="80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57" ht="24.9" customHeight="1">
      <c r="A418" s="80"/>
      <c r="B418" s="82"/>
      <c r="C418" s="83" t="s">
        <v>64</v>
      </c>
      <c r="D418" s="84"/>
      <c r="E418" s="84"/>
      <c r="F418" s="84"/>
      <c r="G418" s="84"/>
      <c r="H418" s="84"/>
      <c r="I418" s="84"/>
      <c r="J418" s="84"/>
      <c r="K418" s="85" t="s">
        <v>65</v>
      </c>
      <c r="L418" s="86"/>
      <c r="M418" s="15"/>
      <c r="N418" s="82"/>
      <c r="O418" s="83" t="s">
        <v>64</v>
      </c>
      <c r="P418" s="84"/>
      <c r="Q418" s="84"/>
      <c r="R418" s="84"/>
      <c r="S418" s="84"/>
      <c r="T418" s="84"/>
      <c r="U418" s="84"/>
      <c r="V418" s="84"/>
      <c r="W418" s="85" t="s">
        <v>65</v>
      </c>
      <c r="X418" s="86"/>
    </row>
    <row r="419" spans="1:257" ht="24.9" customHeight="1">
      <c r="A419" s="90"/>
      <c r="B419" s="91"/>
      <c r="C419" s="92" t="str">
        <f>$AA$54</f>
        <v>F.P.F.M. - Taça São Paulo - 2026</v>
      </c>
      <c r="D419" s="93"/>
      <c r="E419" s="93"/>
      <c r="F419" s="93"/>
      <c r="G419" s="93"/>
      <c r="H419" s="93"/>
      <c r="I419" s="93"/>
      <c r="J419" s="93"/>
      <c r="K419" s="94" t="str">
        <f>$AB$54</f>
        <v>ADULTO - Interior - Ituano</v>
      </c>
      <c r="L419" s="95"/>
      <c r="M419" s="96"/>
      <c r="N419" s="97"/>
      <c r="O419" s="92" t="str">
        <f>$AA$55</f>
        <v>F.P.F.M. - Taça São Paulo - 2026</v>
      </c>
      <c r="P419" s="93"/>
      <c r="Q419" s="93"/>
      <c r="R419" s="93"/>
      <c r="S419" s="93"/>
      <c r="T419" s="93"/>
      <c r="U419" s="93"/>
      <c r="V419" s="93"/>
      <c r="W419" s="94" t="str">
        <f>$AB$55</f>
        <v>ADULTO - Interior - Ituano</v>
      </c>
      <c r="X419" s="95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98"/>
      <c r="AY419" s="98"/>
      <c r="AZ419" s="98"/>
      <c r="BA419" s="98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98"/>
      <c r="BM419" s="98"/>
      <c r="BN419" s="98"/>
      <c r="BO419" s="98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98"/>
      <c r="CA419" s="98"/>
      <c r="CB419" s="98"/>
      <c r="CC419" s="98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98"/>
      <c r="CO419" s="98"/>
      <c r="CP419" s="98"/>
      <c r="CQ419" s="98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98"/>
      <c r="DC419" s="98"/>
      <c r="DD419" s="98"/>
      <c r="DE419" s="98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98"/>
      <c r="DQ419" s="98"/>
      <c r="DR419" s="98"/>
      <c r="DS419" s="98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98"/>
      <c r="EE419" s="98"/>
      <c r="EF419" s="98"/>
      <c r="EG419" s="98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98"/>
      <c r="ES419" s="98"/>
      <c r="ET419" s="98"/>
      <c r="EU419" s="98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98"/>
      <c r="FG419" s="98"/>
      <c r="FH419" s="98"/>
      <c r="FI419" s="98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98"/>
      <c r="FU419" s="98"/>
      <c r="FV419" s="98"/>
      <c r="FW419" s="98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98"/>
      <c r="GI419" s="98"/>
      <c r="GJ419" s="98"/>
      <c r="GK419" s="98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98"/>
      <c r="GW419" s="98"/>
      <c r="GX419" s="98"/>
      <c r="GY419" s="98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98"/>
      <c r="HK419" s="98"/>
      <c r="HL419" s="98"/>
      <c r="HM419" s="98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  <c r="HX419" s="98"/>
      <c r="HY419" s="98"/>
      <c r="HZ419" s="98"/>
      <c r="IA419" s="98"/>
      <c r="IB419" s="98"/>
      <c r="IC419" s="98"/>
      <c r="ID419" s="98"/>
      <c r="IE419" s="98"/>
      <c r="IF419" s="98"/>
      <c r="IG419" s="98"/>
      <c r="IH419" s="98"/>
      <c r="II419" s="98"/>
      <c r="IJ419" s="98"/>
      <c r="IK419" s="98"/>
      <c r="IL419" s="98"/>
      <c r="IM419" s="98"/>
      <c r="IN419" s="98"/>
      <c r="IO419" s="98"/>
      <c r="IP419" s="98"/>
      <c r="IQ419" s="98"/>
      <c r="IR419" s="98"/>
      <c r="IS419" s="98"/>
      <c r="IT419" s="98"/>
      <c r="IU419" s="98"/>
      <c r="IV419" s="98"/>
      <c r="IW419" s="98"/>
    </row>
    <row r="420" spans="1:257" ht="24.9" customHeight="1">
      <c r="A420" s="80"/>
      <c r="B420" s="99"/>
      <c r="C420" s="16"/>
      <c r="D420" s="16"/>
      <c r="E420" s="38"/>
      <c r="F420" s="38"/>
      <c r="G420" s="38"/>
      <c r="H420" s="38"/>
      <c r="I420" s="38"/>
      <c r="J420" s="15"/>
      <c r="K420" s="15"/>
      <c r="L420" s="100"/>
      <c r="M420" s="15"/>
      <c r="N420" s="99"/>
      <c r="O420" s="16"/>
      <c r="P420" s="16"/>
      <c r="Q420" s="38"/>
      <c r="R420" s="38"/>
      <c r="S420" s="38"/>
      <c r="T420" s="38"/>
      <c r="U420" s="38"/>
      <c r="V420" s="15"/>
      <c r="W420" s="15"/>
      <c r="X420" s="100"/>
    </row>
    <row r="421" spans="1:257" ht="24.9" customHeight="1">
      <c r="A421" s="80">
        <v>1</v>
      </c>
      <c r="B421" s="99"/>
      <c r="C421" s="101" t="s">
        <v>71</v>
      </c>
      <c r="D421" s="16"/>
      <c r="E421" s="119" t="str">
        <f>$AF$54</f>
        <v xml:space="preserve"> JOÃO JANUARIO-ITU </v>
      </c>
      <c r="F421" s="119"/>
      <c r="G421" s="119"/>
      <c r="H421" s="119"/>
      <c r="I421" s="119"/>
      <c r="J421" s="15"/>
      <c r="K421" s="15"/>
      <c r="L421" s="100"/>
      <c r="M421" s="15"/>
      <c r="N421" s="99"/>
      <c r="O421" s="101" t="s">
        <v>71</v>
      </c>
      <c r="P421" s="16"/>
      <c r="Q421" s="119" t="str">
        <f>$AF$55</f>
        <v xml:space="preserve"> TCHAKA-ITU </v>
      </c>
      <c r="R421" s="119"/>
      <c r="S421" s="119"/>
      <c r="T421" s="119"/>
      <c r="U421" s="119"/>
      <c r="V421" s="15"/>
      <c r="W421" s="15"/>
      <c r="X421" s="100"/>
    </row>
    <row r="422" spans="1:257" ht="24.9" customHeight="1">
      <c r="A422" s="80">
        <v>1</v>
      </c>
      <c r="B422" s="99"/>
      <c r="C422" s="122">
        <f>$AC$54</f>
        <v>1</v>
      </c>
      <c r="D422" s="36"/>
      <c r="E422" s="119"/>
      <c r="F422" s="119"/>
      <c r="G422" s="119"/>
      <c r="H422" s="119"/>
      <c r="I422" s="119"/>
      <c r="J422" s="15"/>
      <c r="K422" s="121"/>
      <c r="L422" s="100"/>
      <c r="M422" s="15"/>
      <c r="N422" s="99"/>
      <c r="O422" s="122">
        <f>$AC$55</f>
        <v>1</v>
      </c>
      <c r="P422" s="36"/>
      <c r="Q422" s="119"/>
      <c r="R422" s="119"/>
      <c r="S422" s="119"/>
      <c r="T422" s="119"/>
      <c r="U422" s="119"/>
      <c r="V422" s="15"/>
      <c r="W422" s="121"/>
      <c r="X422" s="100"/>
    </row>
    <row r="423" spans="1:257" ht="24.9" customHeight="1">
      <c r="A423" s="80"/>
      <c r="B423" s="99"/>
      <c r="C423" s="122"/>
      <c r="D423" s="36"/>
      <c r="E423" s="102"/>
      <c r="F423" s="102"/>
      <c r="G423" s="102"/>
      <c r="H423" s="102"/>
      <c r="I423" s="102"/>
      <c r="J423" s="15"/>
      <c r="K423" s="121"/>
      <c r="L423" s="100"/>
      <c r="M423" s="15"/>
      <c r="N423" s="99"/>
      <c r="O423" s="122"/>
      <c r="P423" s="36"/>
      <c r="Q423" s="102"/>
      <c r="R423" s="102"/>
      <c r="S423" s="102"/>
      <c r="T423" s="102"/>
      <c r="U423" s="102"/>
      <c r="V423" s="15"/>
      <c r="W423" s="121"/>
      <c r="X423" s="100"/>
    </row>
    <row r="424" spans="1:257" ht="24.9" customHeight="1">
      <c r="A424" s="80"/>
      <c r="B424" s="99"/>
      <c r="C424" s="15"/>
      <c r="D424" s="36"/>
      <c r="E424" s="102"/>
      <c r="F424" s="102"/>
      <c r="G424" s="102"/>
      <c r="H424" s="102"/>
      <c r="I424" s="102"/>
      <c r="J424" s="15"/>
      <c r="K424" s="121"/>
      <c r="L424" s="100"/>
      <c r="M424" s="15"/>
      <c r="N424" s="99"/>
      <c r="O424" s="15"/>
      <c r="P424" s="36"/>
      <c r="Q424" s="102"/>
      <c r="R424" s="102"/>
      <c r="S424" s="102"/>
      <c r="T424" s="102"/>
      <c r="U424" s="102"/>
      <c r="V424" s="15"/>
      <c r="W424" s="121"/>
      <c r="X424" s="100"/>
    </row>
    <row r="425" spans="1:257" ht="24.9" customHeight="1">
      <c r="A425" s="80"/>
      <c r="B425" s="99"/>
      <c r="C425" s="101" t="s">
        <v>72</v>
      </c>
      <c r="D425" s="36"/>
      <c r="E425" s="102"/>
      <c r="F425" s="102"/>
      <c r="G425" s="102"/>
      <c r="H425" s="102"/>
      <c r="I425" s="102"/>
      <c r="J425" s="15"/>
      <c r="K425" s="15"/>
      <c r="L425" s="100"/>
      <c r="M425" s="15"/>
      <c r="N425" s="99"/>
      <c r="O425" s="101" t="s">
        <v>72</v>
      </c>
      <c r="P425" s="36"/>
      <c r="Q425" s="102"/>
      <c r="R425" s="102"/>
      <c r="S425" s="102"/>
      <c r="T425" s="102"/>
      <c r="U425" s="102"/>
      <c r="V425" s="15"/>
      <c r="W425" s="15"/>
      <c r="X425" s="100"/>
    </row>
    <row r="426" spans="1:257" ht="24.9" customHeight="1">
      <c r="A426" s="80"/>
      <c r="B426" s="103"/>
      <c r="C426" s="122">
        <f>$AD$54</f>
        <v>9</v>
      </c>
      <c r="D426" s="15"/>
      <c r="E426" s="15"/>
      <c r="F426" s="15"/>
      <c r="G426" s="15"/>
      <c r="H426" s="15"/>
      <c r="I426" s="15"/>
      <c r="J426" s="15"/>
      <c r="K426" s="15"/>
      <c r="L426" s="100"/>
      <c r="M426" s="15"/>
      <c r="N426" s="103"/>
      <c r="O426" s="122">
        <f>$AD$55</f>
        <v>9</v>
      </c>
      <c r="P426" s="15"/>
      <c r="Q426" s="15"/>
      <c r="R426" s="15"/>
      <c r="S426" s="15"/>
      <c r="T426" s="15"/>
      <c r="U426" s="15"/>
      <c r="V426" s="15"/>
      <c r="W426" s="15"/>
      <c r="X426" s="100"/>
    </row>
    <row r="427" spans="1:257" ht="24.9" customHeight="1">
      <c r="A427" s="80">
        <v>1</v>
      </c>
      <c r="B427" s="103"/>
      <c r="C427" s="122"/>
      <c r="D427" s="15"/>
      <c r="E427" s="119" t="str">
        <f>$AG$54</f>
        <v xml:space="preserve"> ADILSON HOLANDA-CFC </v>
      </c>
      <c r="F427" s="119"/>
      <c r="G427" s="119"/>
      <c r="H427" s="119"/>
      <c r="I427" s="119"/>
      <c r="J427" s="15"/>
      <c r="K427" s="15"/>
      <c r="L427" s="100"/>
      <c r="M427" s="15"/>
      <c r="N427" s="103"/>
      <c r="O427" s="122"/>
      <c r="P427" s="15"/>
      <c r="Q427" s="119" t="str">
        <f>$AG$55</f>
        <v xml:space="preserve"> GIOVANNI SAJO-ECSB </v>
      </c>
      <c r="R427" s="119"/>
      <c r="S427" s="119"/>
      <c r="T427" s="119"/>
      <c r="U427" s="119"/>
      <c r="V427" s="15"/>
      <c r="W427" s="15"/>
      <c r="X427" s="100"/>
    </row>
    <row r="428" spans="1:257" ht="24.9" customHeight="1">
      <c r="A428" s="80">
        <v>1</v>
      </c>
      <c r="B428" s="103"/>
      <c r="C428" s="15"/>
      <c r="D428" s="15"/>
      <c r="E428" s="119"/>
      <c r="F428" s="119"/>
      <c r="G428" s="119"/>
      <c r="H428" s="119"/>
      <c r="I428" s="119"/>
      <c r="J428" s="15"/>
      <c r="K428" s="121"/>
      <c r="L428" s="100"/>
      <c r="M428" s="15"/>
      <c r="N428" s="103"/>
      <c r="O428" s="15"/>
      <c r="P428" s="15"/>
      <c r="Q428" s="119"/>
      <c r="R428" s="119"/>
      <c r="S428" s="119"/>
      <c r="T428" s="119"/>
      <c r="U428" s="119"/>
      <c r="V428" s="15"/>
      <c r="W428" s="121"/>
      <c r="X428" s="100"/>
    </row>
    <row r="429" spans="1:257" ht="24.9" customHeight="1">
      <c r="A429" s="80"/>
      <c r="B429" s="103"/>
      <c r="C429" s="101" t="s">
        <v>68</v>
      </c>
      <c r="D429" s="15"/>
      <c r="E429" s="102"/>
      <c r="F429" s="102"/>
      <c r="G429" s="102"/>
      <c r="H429" s="102"/>
      <c r="I429" s="102"/>
      <c r="J429" s="15"/>
      <c r="K429" s="121"/>
      <c r="L429" s="100"/>
      <c r="M429" s="15"/>
      <c r="N429" s="103"/>
      <c r="O429" s="101" t="s">
        <v>68</v>
      </c>
      <c r="P429" s="15"/>
      <c r="Q429" s="102"/>
      <c r="R429" s="102"/>
      <c r="S429" s="102"/>
      <c r="T429" s="102"/>
      <c r="U429" s="102"/>
      <c r="V429" s="15"/>
      <c r="W429" s="121"/>
      <c r="X429" s="100"/>
    </row>
    <row r="430" spans="1:257" ht="24.9" customHeight="1">
      <c r="A430" s="80"/>
      <c r="B430" s="103"/>
      <c r="C430" s="122">
        <f>$AE$54</f>
        <v>3</v>
      </c>
      <c r="D430" s="15"/>
      <c r="E430" s="102"/>
      <c r="F430" s="102"/>
      <c r="G430" s="102"/>
      <c r="H430" s="102"/>
      <c r="I430" s="102"/>
      <c r="J430" s="15"/>
      <c r="K430" s="121"/>
      <c r="L430" s="100"/>
      <c r="M430" s="15"/>
      <c r="N430" s="103"/>
      <c r="O430" s="122">
        <f>$AE$55</f>
        <v>4</v>
      </c>
      <c r="P430" s="15"/>
      <c r="Q430" s="102"/>
      <c r="R430" s="102"/>
      <c r="S430" s="102"/>
      <c r="T430" s="102"/>
      <c r="U430" s="102"/>
      <c r="V430" s="15"/>
      <c r="W430" s="121"/>
      <c r="X430" s="100"/>
    </row>
    <row r="431" spans="1:257" ht="24.9" customHeight="1">
      <c r="A431" s="80"/>
      <c r="B431" s="103"/>
      <c r="C431" s="122"/>
      <c r="D431" s="15"/>
      <c r="E431" s="102"/>
      <c r="F431" s="102"/>
      <c r="G431" s="102"/>
      <c r="H431" s="102"/>
      <c r="I431" s="102"/>
      <c r="J431" s="15"/>
      <c r="K431" s="15"/>
      <c r="L431" s="100"/>
      <c r="M431" s="15"/>
      <c r="N431" s="103"/>
      <c r="O431" s="122"/>
      <c r="P431" s="15"/>
      <c r="Q431" s="102"/>
      <c r="R431" s="102"/>
      <c r="S431" s="102"/>
      <c r="T431" s="102"/>
      <c r="U431" s="102"/>
      <c r="V431" s="15"/>
      <c r="W431" s="15"/>
      <c r="X431" s="100"/>
    </row>
    <row r="432" spans="1:257" ht="24.9" customHeight="1">
      <c r="A432" s="80"/>
      <c r="B432" s="104"/>
      <c r="C432" s="105"/>
      <c r="D432" s="105"/>
      <c r="E432" s="105"/>
      <c r="F432" s="105"/>
      <c r="G432" s="105"/>
      <c r="H432" s="105"/>
      <c r="I432" s="105"/>
      <c r="J432" s="105"/>
      <c r="K432" s="105"/>
      <c r="L432" s="106"/>
      <c r="M432" s="15"/>
      <c r="N432" s="104"/>
      <c r="O432" s="105"/>
      <c r="P432" s="105"/>
      <c r="Q432" s="105"/>
      <c r="R432" s="105"/>
      <c r="S432" s="105"/>
      <c r="T432" s="105"/>
      <c r="U432" s="105"/>
      <c r="V432" s="105"/>
      <c r="W432" s="105"/>
      <c r="X432" s="106"/>
    </row>
    <row r="433" spans="1:257" ht="24.9" customHeight="1">
      <c r="A433" s="80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57" ht="24.9" customHeight="1">
      <c r="A434" s="80"/>
      <c r="B434" s="82"/>
      <c r="C434" s="83" t="s">
        <v>64</v>
      </c>
      <c r="D434" s="84"/>
      <c r="E434" s="84"/>
      <c r="F434" s="84"/>
      <c r="G434" s="84"/>
      <c r="H434" s="84"/>
      <c r="I434" s="84"/>
      <c r="J434" s="84"/>
      <c r="K434" s="85" t="s">
        <v>65</v>
      </c>
      <c r="L434" s="86"/>
      <c r="M434" s="15"/>
      <c r="N434" s="82"/>
      <c r="O434" s="83" t="s">
        <v>64</v>
      </c>
      <c r="P434" s="84"/>
      <c r="Q434" s="84"/>
      <c r="R434" s="84"/>
      <c r="S434" s="84"/>
      <c r="T434" s="84"/>
      <c r="U434" s="84"/>
      <c r="V434" s="84"/>
      <c r="W434" s="85" t="s">
        <v>65</v>
      </c>
      <c r="X434" s="86"/>
    </row>
    <row r="435" spans="1:257" ht="24.9" customHeight="1">
      <c r="A435" s="90"/>
      <c r="B435" s="91"/>
      <c r="C435" s="92" t="str">
        <f>$AA$56</f>
        <v>F.P.F.M. - Taça São Paulo - 2026</v>
      </c>
      <c r="D435" s="93"/>
      <c r="E435" s="93"/>
      <c r="F435" s="93"/>
      <c r="G435" s="93"/>
      <c r="H435" s="93"/>
      <c r="I435" s="93"/>
      <c r="J435" s="93"/>
      <c r="K435" s="94" t="str">
        <f>$AB$56</f>
        <v>ADULTO - Interior - Ituano</v>
      </c>
      <c r="L435" s="95"/>
      <c r="M435" s="96"/>
      <c r="N435" s="97"/>
      <c r="O435" s="92" t="str">
        <f>$AA$57</f>
        <v>F.P.F.M. - Taça São Paulo - 2026</v>
      </c>
      <c r="P435" s="93"/>
      <c r="Q435" s="93"/>
      <c r="R435" s="93"/>
      <c r="S435" s="93"/>
      <c r="T435" s="93"/>
      <c r="U435" s="93"/>
      <c r="V435" s="93"/>
      <c r="W435" s="94" t="str">
        <f>$AB$57</f>
        <v>ADULTO - Interior - Ituano</v>
      </c>
      <c r="X435" s="95"/>
      <c r="Y435" s="98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98"/>
      <c r="AK435" s="98"/>
      <c r="AL435" s="98"/>
      <c r="AM435" s="98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98"/>
      <c r="AY435" s="98"/>
      <c r="AZ435" s="98"/>
      <c r="BA435" s="98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98"/>
      <c r="BM435" s="98"/>
      <c r="BN435" s="98"/>
      <c r="BO435" s="98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98"/>
      <c r="CA435" s="98"/>
      <c r="CB435" s="98"/>
      <c r="CC435" s="98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98"/>
      <c r="CO435" s="98"/>
      <c r="CP435" s="98"/>
      <c r="CQ435" s="98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98"/>
      <c r="DC435" s="98"/>
      <c r="DD435" s="98"/>
      <c r="DE435" s="98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98"/>
      <c r="DQ435" s="98"/>
      <c r="DR435" s="98"/>
      <c r="DS435" s="98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98"/>
      <c r="EE435" s="98"/>
      <c r="EF435" s="98"/>
      <c r="EG435" s="98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98"/>
      <c r="ES435" s="98"/>
      <c r="ET435" s="98"/>
      <c r="EU435" s="98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98"/>
      <c r="FG435" s="98"/>
      <c r="FH435" s="98"/>
      <c r="FI435" s="98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98"/>
      <c r="FU435" s="98"/>
      <c r="FV435" s="98"/>
      <c r="FW435" s="98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98"/>
      <c r="GI435" s="98"/>
      <c r="GJ435" s="98"/>
      <c r="GK435" s="98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98"/>
      <c r="GW435" s="98"/>
      <c r="GX435" s="98"/>
      <c r="GY435" s="98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98"/>
      <c r="HK435" s="98"/>
      <c r="HL435" s="98"/>
      <c r="HM435" s="98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  <c r="HX435" s="98"/>
      <c r="HY435" s="98"/>
      <c r="HZ435" s="98"/>
      <c r="IA435" s="98"/>
      <c r="IB435" s="98"/>
      <c r="IC435" s="98"/>
      <c r="ID435" s="98"/>
      <c r="IE435" s="98"/>
      <c r="IF435" s="98"/>
      <c r="IG435" s="98"/>
      <c r="IH435" s="98"/>
      <c r="II435" s="98"/>
      <c r="IJ435" s="98"/>
      <c r="IK435" s="98"/>
      <c r="IL435" s="98"/>
      <c r="IM435" s="98"/>
      <c r="IN435" s="98"/>
      <c r="IO435" s="98"/>
      <c r="IP435" s="98"/>
      <c r="IQ435" s="98"/>
      <c r="IR435" s="98"/>
      <c r="IS435" s="98"/>
      <c r="IT435" s="98"/>
      <c r="IU435" s="98"/>
      <c r="IV435" s="98"/>
      <c r="IW435" s="98"/>
    </row>
    <row r="436" spans="1:257" ht="24.9" customHeight="1">
      <c r="A436" s="80"/>
      <c r="B436" s="99"/>
      <c r="C436" s="16"/>
      <c r="D436" s="16"/>
      <c r="E436" s="38"/>
      <c r="F436" s="38"/>
      <c r="G436" s="38"/>
      <c r="H436" s="38"/>
      <c r="I436" s="38"/>
      <c r="J436" s="15"/>
      <c r="K436" s="15"/>
      <c r="L436" s="100"/>
      <c r="M436" s="15"/>
      <c r="N436" s="99"/>
      <c r="O436" s="16"/>
      <c r="P436" s="16"/>
      <c r="Q436" s="38"/>
      <c r="R436" s="38"/>
      <c r="S436" s="38"/>
      <c r="T436" s="38"/>
      <c r="U436" s="38"/>
      <c r="V436" s="15"/>
      <c r="W436" s="15"/>
      <c r="X436" s="100"/>
    </row>
    <row r="437" spans="1:257" ht="24.9" customHeight="1">
      <c r="A437" s="80">
        <v>1</v>
      </c>
      <c r="B437" s="99"/>
      <c r="C437" s="101" t="s">
        <v>71</v>
      </c>
      <c r="D437" s="16"/>
      <c r="E437" s="119" t="str">
        <f>$AF$56</f>
        <v xml:space="preserve"> LUI-ITU </v>
      </c>
      <c r="F437" s="119"/>
      <c r="G437" s="119"/>
      <c r="H437" s="119"/>
      <c r="I437" s="119"/>
      <c r="J437" s="15"/>
      <c r="K437" s="15"/>
      <c r="L437" s="100"/>
      <c r="M437" s="15"/>
      <c r="N437" s="99"/>
      <c r="O437" s="101" t="s">
        <v>71</v>
      </c>
      <c r="P437" s="16"/>
      <c r="Q437" s="119" t="str">
        <f>$AF$57</f>
        <v xml:space="preserve"> MARCELO CARLOS-ITU </v>
      </c>
      <c r="R437" s="119"/>
      <c r="S437" s="119"/>
      <c r="T437" s="119"/>
      <c r="U437" s="119"/>
      <c r="V437" s="15"/>
      <c r="W437" s="15"/>
      <c r="X437" s="100"/>
    </row>
    <row r="438" spans="1:257" ht="24.9" customHeight="1">
      <c r="A438" s="80">
        <v>1</v>
      </c>
      <c r="B438" s="99"/>
      <c r="C438" s="122">
        <f>$AC$56</f>
        <v>1</v>
      </c>
      <c r="D438" s="36"/>
      <c r="E438" s="119"/>
      <c r="F438" s="119"/>
      <c r="G438" s="119"/>
      <c r="H438" s="119"/>
      <c r="I438" s="119"/>
      <c r="J438" s="15"/>
      <c r="K438" s="121"/>
      <c r="L438" s="100"/>
      <c r="M438" s="15"/>
      <c r="N438" s="99"/>
      <c r="O438" s="122">
        <f>$AC$57</f>
        <v>1</v>
      </c>
      <c r="P438" s="36"/>
      <c r="Q438" s="119"/>
      <c r="R438" s="119"/>
      <c r="S438" s="119"/>
      <c r="T438" s="119"/>
      <c r="U438" s="119"/>
      <c r="V438" s="15"/>
      <c r="W438" s="121"/>
      <c r="X438" s="100"/>
    </row>
    <row r="439" spans="1:257" ht="24.9" customHeight="1">
      <c r="A439" s="80"/>
      <c r="B439" s="99"/>
      <c r="C439" s="122"/>
      <c r="D439" s="36"/>
      <c r="E439" s="102"/>
      <c r="F439" s="102"/>
      <c r="G439" s="102"/>
      <c r="H439" s="102"/>
      <c r="I439" s="102"/>
      <c r="J439" s="15"/>
      <c r="K439" s="121"/>
      <c r="L439" s="100"/>
      <c r="M439" s="15"/>
      <c r="N439" s="99"/>
      <c r="O439" s="122"/>
      <c r="P439" s="36"/>
      <c r="Q439" s="102"/>
      <c r="R439" s="102"/>
      <c r="S439" s="102"/>
      <c r="T439" s="102"/>
      <c r="U439" s="102"/>
      <c r="V439" s="15"/>
      <c r="W439" s="121"/>
      <c r="X439" s="100"/>
    </row>
    <row r="440" spans="1:257" ht="24.9" customHeight="1">
      <c r="A440" s="80"/>
      <c r="B440" s="99"/>
      <c r="C440" s="15"/>
      <c r="D440" s="36"/>
      <c r="E440" s="102"/>
      <c r="F440" s="102"/>
      <c r="G440" s="102"/>
      <c r="H440" s="102"/>
      <c r="I440" s="102"/>
      <c r="J440" s="15"/>
      <c r="K440" s="121"/>
      <c r="L440" s="100"/>
      <c r="M440" s="15"/>
      <c r="N440" s="99"/>
      <c r="O440" s="15"/>
      <c r="P440" s="36"/>
      <c r="Q440" s="102"/>
      <c r="R440" s="102"/>
      <c r="S440" s="102"/>
      <c r="T440" s="102"/>
      <c r="U440" s="102"/>
      <c r="V440" s="15"/>
      <c r="W440" s="121"/>
      <c r="X440" s="100"/>
    </row>
    <row r="441" spans="1:257" ht="24.9" customHeight="1">
      <c r="A441" s="80"/>
      <c r="B441" s="99"/>
      <c r="C441" s="101" t="s">
        <v>72</v>
      </c>
      <c r="D441" s="36"/>
      <c r="E441" s="102"/>
      <c r="F441" s="102"/>
      <c r="G441" s="102"/>
      <c r="H441" s="102"/>
      <c r="I441" s="102"/>
      <c r="J441" s="15"/>
      <c r="K441" s="15"/>
      <c r="L441" s="100"/>
      <c r="M441" s="15"/>
      <c r="N441" s="99"/>
      <c r="O441" s="101" t="s">
        <v>72</v>
      </c>
      <c r="P441" s="36"/>
      <c r="Q441" s="102"/>
      <c r="R441" s="102"/>
      <c r="S441" s="102"/>
      <c r="T441" s="102"/>
      <c r="U441" s="102"/>
      <c r="V441" s="15"/>
      <c r="W441" s="15"/>
      <c r="X441" s="100"/>
    </row>
    <row r="442" spans="1:257" ht="24.9" customHeight="1">
      <c r="A442" s="80"/>
      <c r="B442" s="103"/>
      <c r="C442" s="122">
        <f>$AD$56</f>
        <v>10</v>
      </c>
      <c r="D442" s="15"/>
      <c r="E442" s="15"/>
      <c r="F442" s="15"/>
      <c r="G442" s="15"/>
      <c r="H442" s="15"/>
      <c r="I442" s="15"/>
      <c r="J442" s="15"/>
      <c r="K442" s="15"/>
      <c r="L442" s="100"/>
      <c r="M442" s="15"/>
      <c r="N442" s="103"/>
      <c r="O442" s="122">
        <f>$AD$57</f>
        <v>10</v>
      </c>
      <c r="P442" s="15"/>
      <c r="Q442" s="15"/>
      <c r="R442" s="15"/>
      <c r="S442" s="15"/>
      <c r="T442" s="15"/>
      <c r="U442" s="15"/>
      <c r="V442" s="15"/>
      <c r="W442" s="15"/>
      <c r="X442" s="100"/>
    </row>
    <row r="443" spans="1:257" ht="24.9" customHeight="1">
      <c r="A443" s="80">
        <v>1</v>
      </c>
      <c r="B443" s="103"/>
      <c r="C443" s="122"/>
      <c r="D443" s="15"/>
      <c r="E443" s="119" t="str">
        <f>$AG$56</f>
        <v xml:space="preserve"> GIOVANNI SAJO-ECSB </v>
      </c>
      <c r="F443" s="119"/>
      <c r="G443" s="119"/>
      <c r="H443" s="119"/>
      <c r="I443" s="119"/>
      <c r="J443" s="15"/>
      <c r="K443" s="15"/>
      <c r="L443" s="100"/>
      <c r="M443" s="15"/>
      <c r="N443" s="103"/>
      <c r="O443" s="122"/>
      <c r="P443" s="15"/>
      <c r="Q443" s="119" t="str">
        <f>$AG$57</f>
        <v xml:space="preserve"> BUZIN-ECSB </v>
      </c>
      <c r="R443" s="119"/>
      <c r="S443" s="119"/>
      <c r="T443" s="119"/>
      <c r="U443" s="119"/>
      <c r="V443" s="15"/>
      <c r="W443" s="15"/>
      <c r="X443" s="100"/>
    </row>
    <row r="444" spans="1:257" ht="24.9" customHeight="1">
      <c r="A444" s="80">
        <v>1</v>
      </c>
      <c r="B444" s="103"/>
      <c r="C444" s="15"/>
      <c r="D444" s="15"/>
      <c r="E444" s="119"/>
      <c r="F444" s="119"/>
      <c r="G444" s="119"/>
      <c r="H444" s="119"/>
      <c r="I444" s="119"/>
      <c r="J444" s="15"/>
      <c r="K444" s="121"/>
      <c r="L444" s="100"/>
      <c r="M444" s="15"/>
      <c r="N444" s="103"/>
      <c r="O444" s="15"/>
      <c r="P444" s="15"/>
      <c r="Q444" s="119"/>
      <c r="R444" s="119"/>
      <c r="S444" s="119"/>
      <c r="T444" s="119"/>
      <c r="U444" s="119"/>
      <c r="V444" s="15"/>
      <c r="W444" s="121"/>
      <c r="X444" s="100"/>
    </row>
    <row r="445" spans="1:257" ht="24.9" customHeight="1">
      <c r="A445" s="80"/>
      <c r="B445" s="103"/>
      <c r="C445" s="101" t="s">
        <v>68</v>
      </c>
      <c r="D445" s="15"/>
      <c r="E445" s="102"/>
      <c r="F445" s="102"/>
      <c r="G445" s="102"/>
      <c r="H445" s="102"/>
      <c r="I445" s="102"/>
      <c r="J445" s="15"/>
      <c r="K445" s="121"/>
      <c r="L445" s="100"/>
      <c r="M445" s="15"/>
      <c r="N445" s="103"/>
      <c r="O445" s="101" t="s">
        <v>68</v>
      </c>
      <c r="P445" s="15"/>
      <c r="Q445" s="102"/>
      <c r="R445" s="102"/>
      <c r="S445" s="102"/>
      <c r="T445" s="102"/>
      <c r="U445" s="102"/>
      <c r="V445" s="15"/>
      <c r="W445" s="121"/>
      <c r="X445" s="100"/>
    </row>
    <row r="446" spans="1:257" ht="24.9" customHeight="1">
      <c r="A446" s="80"/>
      <c r="B446" s="103"/>
      <c r="C446" s="122">
        <f>$AE$56</f>
        <v>3</v>
      </c>
      <c r="D446" s="15"/>
      <c r="E446" s="102"/>
      <c r="F446" s="102"/>
      <c r="G446" s="102"/>
      <c r="H446" s="102"/>
      <c r="I446" s="102"/>
      <c r="J446" s="15"/>
      <c r="K446" s="121"/>
      <c r="L446" s="100"/>
      <c r="M446" s="15"/>
      <c r="N446" s="103"/>
      <c r="O446" s="122">
        <f>$AE$57</f>
        <v>4</v>
      </c>
      <c r="P446" s="15"/>
      <c r="Q446" s="102"/>
      <c r="R446" s="102"/>
      <c r="S446" s="102"/>
      <c r="T446" s="102"/>
      <c r="U446" s="102"/>
      <c r="V446" s="15"/>
      <c r="W446" s="121"/>
      <c r="X446" s="100"/>
    </row>
    <row r="447" spans="1:257" ht="24.9" customHeight="1">
      <c r="A447" s="80"/>
      <c r="B447" s="103"/>
      <c r="C447" s="122"/>
      <c r="D447" s="15"/>
      <c r="E447" s="102"/>
      <c r="F447" s="102"/>
      <c r="G447" s="102"/>
      <c r="H447" s="102"/>
      <c r="I447" s="102"/>
      <c r="J447" s="15"/>
      <c r="K447" s="15"/>
      <c r="L447" s="100"/>
      <c r="M447" s="15"/>
      <c r="N447" s="103"/>
      <c r="O447" s="122"/>
      <c r="P447" s="15"/>
      <c r="Q447" s="102"/>
      <c r="R447" s="102"/>
      <c r="S447" s="102"/>
      <c r="T447" s="102"/>
      <c r="U447" s="102"/>
      <c r="V447" s="15"/>
      <c r="W447" s="15"/>
      <c r="X447" s="100"/>
    </row>
    <row r="448" spans="1:257" ht="24.9" customHeight="1">
      <c r="A448" s="80"/>
      <c r="B448" s="104"/>
      <c r="C448" s="105"/>
      <c r="D448" s="105"/>
      <c r="E448" s="105"/>
      <c r="F448" s="105"/>
      <c r="G448" s="105"/>
      <c r="H448" s="105"/>
      <c r="I448" s="105"/>
      <c r="J448" s="105"/>
      <c r="K448" s="105"/>
      <c r="L448" s="106"/>
      <c r="M448" s="15"/>
      <c r="N448" s="104"/>
      <c r="O448" s="105"/>
      <c r="P448" s="105"/>
      <c r="Q448" s="105"/>
      <c r="R448" s="105"/>
      <c r="S448" s="105"/>
      <c r="T448" s="105"/>
      <c r="U448" s="105"/>
      <c r="V448" s="105"/>
      <c r="W448" s="105"/>
      <c r="X448" s="106"/>
    </row>
    <row r="449" spans="1:257" ht="24.9" customHeight="1">
      <c r="A449" s="80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57" ht="24.9" customHeight="1">
      <c r="A450" s="80"/>
      <c r="B450" s="82"/>
      <c r="C450" s="83" t="s">
        <v>64</v>
      </c>
      <c r="D450" s="84"/>
      <c r="E450" s="84"/>
      <c r="F450" s="84"/>
      <c r="G450" s="84"/>
      <c r="H450" s="84"/>
      <c r="I450" s="84"/>
      <c r="J450" s="84"/>
      <c r="K450" s="85" t="s">
        <v>65</v>
      </c>
      <c r="L450" s="86"/>
      <c r="M450" s="15"/>
      <c r="N450" s="82"/>
      <c r="O450" s="83" t="s">
        <v>64</v>
      </c>
      <c r="P450" s="84"/>
      <c r="Q450" s="84"/>
      <c r="R450" s="84"/>
      <c r="S450" s="84"/>
      <c r="T450" s="84"/>
      <c r="U450" s="84"/>
      <c r="V450" s="84"/>
      <c r="W450" s="85" t="s">
        <v>65</v>
      </c>
      <c r="X450" s="86"/>
    </row>
    <row r="451" spans="1:257" ht="24.9" customHeight="1">
      <c r="A451" s="90"/>
      <c r="B451" s="91"/>
      <c r="C451" s="92" t="str">
        <f>$AA$58</f>
        <v>F.P.F.M. - Taça São Paulo - 2026</v>
      </c>
      <c r="D451" s="93"/>
      <c r="E451" s="93"/>
      <c r="F451" s="93"/>
      <c r="G451" s="93"/>
      <c r="H451" s="93"/>
      <c r="I451" s="93"/>
      <c r="J451" s="93"/>
      <c r="K451" s="94" t="str">
        <f>$AB$58</f>
        <v>ADULTO - Interior - Ituano</v>
      </c>
      <c r="L451" s="95"/>
      <c r="M451" s="96"/>
      <c r="N451" s="97"/>
      <c r="O451" s="92" t="str">
        <f>$AA$59</f>
        <v>F.P.F.M. - Taça São Paulo - 2026</v>
      </c>
      <c r="P451" s="93"/>
      <c r="Q451" s="93"/>
      <c r="R451" s="93"/>
      <c r="S451" s="93"/>
      <c r="T451" s="93"/>
      <c r="U451" s="93"/>
      <c r="V451" s="93"/>
      <c r="W451" s="94" t="str">
        <f>$AB$59</f>
        <v>ADULTO - Interior - Ituano</v>
      </c>
      <c r="X451" s="95"/>
      <c r="Y451" s="98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98"/>
      <c r="AK451" s="98"/>
      <c r="AL451" s="98"/>
      <c r="AM451" s="98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98"/>
      <c r="AY451" s="98"/>
      <c r="AZ451" s="98"/>
      <c r="BA451" s="98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98"/>
      <c r="BM451" s="98"/>
      <c r="BN451" s="98"/>
      <c r="BO451" s="98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98"/>
      <c r="CA451" s="98"/>
      <c r="CB451" s="98"/>
      <c r="CC451" s="98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98"/>
      <c r="CO451" s="98"/>
      <c r="CP451" s="98"/>
      <c r="CQ451" s="98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98"/>
      <c r="DC451" s="98"/>
      <c r="DD451" s="98"/>
      <c r="DE451" s="98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98"/>
      <c r="DQ451" s="98"/>
      <c r="DR451" s="98"/>
      <c r="DS451" s="98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98"/>
      <c r="EE451" s="98"/>
      <c r="EF451" s="98"/>
      <c r="EG451" s="98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98"/>
      <c r="ES451" s="98"/>
      <c r="ET451" s="98"/>
      <c r="EU451" s="98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98"/>
      <c r="FG451" s="98"/>
      <c r="FH451" s="98"/>
      <c r="FI451" s="98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98"/>
      <c r="FU451" s="98"/>
      <c r="FV451" s="98"/>
      <c r="FW451" s="98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98"/>
      <c r="GI451" s="98"/>
      <c r="GJ451" s="98"/>
      <c r="GK451" s="98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98"/>
      <c r="GW451" s="98"/>
      <c r="GX451" s="98"/>
      <c r="GY451" s="98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98"/>
      <c r="HK451" s="98"/>
      <c r="HL451" s="98"/>
      <c r="HM451" s="98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  <c r="HX451" s="98"/>
      <c r="HY451" s="98"/>
      <c r="HZ451" s="98"/>
      <c r="IA451" s="98"/>
      <c r="IB451" s="98"/>
      <c r="IC451" s="98"/>
      <c r="ID451" s="98"/>
      <c r="IE451" s="98"/>
      <c r="IF451" s="98"/>
      <c r="IG451" s="98"/>
      <c r="IH451" s="98"/>
      <c r="II451" s="98"/>
      <c r="IJ451" s="98"/>
      <c r="IK451" s="98"/>
      <c r="IL451" s="98"/>
      <c r="IM451" s="98"/>
      <c r="IN451" s="98"/>
      <c r="IO451" s="98"/>
      <c r="IP451" s="98"/>
      <c r="IQ451" s="98"/>
      <c r="IR451" s="98"/>
      <c r="IS451" s="98"/>
      <c r="IT451" s="98"/>
      <c r="IU451" s="98"/>
      <c r="IV451" s="98"/>
      <c r="IW451" s="98"/>
    </row>
    <row r="452" spans="1:257" ht="24.9" customHeight="1">
      <c r="A452" s="80"/>
      <c r="B452" s="99"/>
      <c r="C452" s="16"/>
      <c r="D452" s="16"/>
      <c r="E452" s="38"/>
      <c r="F452" s="38"/>
      <c r="G452" s="38"/>
      <c r="H452" s="38"/>
      <c r="I452" s="38"/>
      <c r="J452" s="15"/>
      <c r="K452" s="15"/>
      <c r="L452" s="100"/>
      <c r="M452" s="15"/>
      <c r="N452" s="99"/>
      <c r="O452" s="16"/>
      <c r="P452" s="16"/>
      <c r="Q452" s="38"/>
      <c r="R452" s="38"/>
      <c r="S452" s="38"/>
      <c r="T452" s="38"/>
      <c r="U452" s="38"/>
      <c r="V452" s="15"/>
      <c r="W452" s="15"/>
      <c r="X452" s="100"/>
    </row>
    <row r="453" spans="1:257" ht="24.9" customHeight="1">
      <c r="A453" s="80">
        <v>1</v>
      </c>
      <c r="B453" s="99"/>
      <c r="C453" s="101" t="s">
        <v>71</v>
      </c>
      <c r="D453" s="16"/>
      <c r="E453" s="119" t="str">
        <f>$AF$58</f>
        <v xml:space="preserve"> VIRCILIO CROSARA-ITU </v>
      </c>
      <c r="F453" s="119"/>
      <c r="G453" s="119"/>
      <c r="H453" s="119"/>
      <c r="I453" s="119"/>
      <c r="J453" s="15"/>
      <c r="K453" s="15"/>
      <c r="L453" s="100"/>
      <c r="M453" s="15"/>
      <c r="N453" s="99"/>
      <c r="O453" s="101" t="s">
        <v>71</v>
      </c>
      <c r="P453" s="16"/>
      <c r="Q453" s="119" t="str">
        <f>$AF$59</f>
        <v xml:space="preserve"> BUENO-ITU </v>
      </c>
      <c r="R453" s="119"/>
      <c r="S453" s="119"/>
      <c r="T453" s="119"/>
      <c r="U453" s="119"/>
      <c r="V453" s="15"/>
      <c r="W453" s="15"/>
      <c r="X453" s="100"/>
    </row>
    <row r="454" spans="1:257" ht="24.9" customHeight="1">
      <c r="A454" s="80">
        <v>1</v>
      </c>
      <c r="B454" s="99"/>
      <c r="C454" s="122">
        <f>$AC$58</f>
        <v>1</v>
      </c>
      <c r="D454" s="36"/>
      <c r="E454" s="119"/>
      <c r="F454" s="119"/>
      <c r="G454" s="119"/>
      <c r="H454" s="119"/>
      <c r="I454" s="119"/>
      <c r="J454" s="15"/>
      <c r="K454" s="121"/>
      <c r="L454" s="100"/>
      <c r="M454" s="15"/>
      <c r="N454" s="99"/>
      <c r="O454" s="122">
        <f>$AC$59</f>
        <v>1</v>
      </c>
      <c r="P454" s="36"/>
      <c r="Q454" s="119"/>
      <c r="R454" s="119"/>
      <c r="S454" s="119"/>
      <c r="T454" s="119"/>
      <c r="U454" s="119"/>
      <c r="V454" s="15"/>
      <c r="W454" s="121"/>
      <c r="X454" s="100"/>
    </row>
    <row r="455" spans="1:257" ht="24.9" customHeight="1">
      <c r="A455" s="80"/>
      <c r="B455" s="99"/>
      <c r="C455" s="122"/>
      <c r="D455" s="36"/>
      <c r="E455" s="102"/>
      <c r="F455" s="102"/>
      <c r="G455" s="102"/>
      <c r="H455" s="102"/>
      <c r="I455" s="102"/>
      <c r="J455" s="15"/>
      <c r="K455" s="121"/>
      <c r="L455" s="100"/>
      <c r="M455" s="15"/>
      <c r="N455" s="99"/>
      <c r="O455" s="122"/>
      <c r="P455" s="36"/>
      <c r="Q455" s="102"/>
      <c r="R455" s="102"/>
      <c r="S455" s="102"/>
      <c r="T455" s="102"/>
      <c r="U455" s="102"/>
      <c r="V455" s="15"/>
      <c r="W455" s="121"/>
      <c r="X455" s="100"/>
    </row>
    <row r="456" spans="1:257" ht="24.9" customHeight="1">
      <c r="A456" s="80"/>
      <c r="B456" s="99"/>
      <c r="C456" s="15"/>
      <c r="D456" s="36"/>
      <c r="E456" s="102"/>
      <c r="F456" s="102"/>
      <c r="G456" s="102"/>
      <c r="H456" s="102"/>
      <c r="I456" s="102"/>
      <c r="J456" s="15"/>
      <c r="K456" s="121"/>
      <c r="L456" s="100"/>
      <c r="M456" s="15"/>
      <c r="N456" s="99"/>
      <c r="O456" s="15"/>
      <c r="P456" s="36"/>
      <c r="Q456" s="102"/>
      <c r="R456" s="102"/>
      <c r="S456" s="102"/>
      <c r="T456" s="102"/>
      <c r="U456" s="102"/>
      <c r="V456" s="15"/>
      <c r="W456" s="121"/>
      <c r="X456" s="100"/>
    </row>
    <row r="457" spans="1:257" ht="24.9" customHeight="1">
      <c r="A457" s="80"/>
      <c r="B457" s="99"/>
      <c r="C457" s="101" t="s">
        <v>72</v>
      </c>
      <c r="D457" s="36"/>
      <c r="E457" s="102"/>
      <c r="F457" s="102"/>
      <c r="G457" s="102"/>
      <c r="H457" s="102"/>
      <c r="I457" s="102"/>
      <c r="J457" s="15"/>
      <c r="K457" s="15"/>
      <c r="L457" s="100"/>
      <c r="M457" s="15"/>
      <c r="N457" s="99"/>
      <c r="O457" s="101" t="s">
        <v>72</v>
      </c>
      <c r="P457" s="36"/>
      <c r="Q457" s="102"/>
      <c r="R457" s="102"/>
      <c r="S457" s="102"/>
      <c r="T457" s="102"/>
      <c r="U457" s="102"/>
      <c r="V457" s="15"/>
      <c r="W457" s="15"/>
      <c r="X457" s="100"/>
    </row>
    <row r="458" spans="1:257" ht="24.9" customHeight="1">
      <c r="A458" s="80"/>
      <c r="B458" s="103"/>
      <c r="C458" s="122">
        <f>$AD$58</f>
        <v>10</v>
      </c>
      <c r="D458" s="15"/>
      <c r="E458" s="15"/>
      <c r="F458" s="15"/>
      <c r="G458" s="15"/>
      <c r="H458" s="15"/>
      <c r="I458" s="15"/>
      <c r="J458" s="15"/>
      <c r="K458" s="15"/>
      <c r="L458" s="100"/>
      <c r="M458" s="15"/>
      <c r="N458" s="103"/>
      <c r="O458" s="122">
        <f>$AD$59</f>
        <v>10</v>
      </c>
      <c r="P458" s="15"/>
      <c r="Q458" s="15"/>
      <c r="R458" s="15"/>
      <c r="S458" s="15"/>
      <c r="T458" s="15"/>
      <c r="U458" s="15"/>
      <c r="V458" s="15"/>
      <c r="W458" s="15"/>
      <c r="X458" s="100"/>
    </row>
    <row r="459" spans="1:257" ht="24.9" customHeight="1">
      <c r="A459" s="80">
        <v>1</v>
      </c>
      <c r="B459" s="103"/>
      <c r="C459" s="122"/>
      <c r="D459" s="15"/>
      <c r="E459" s="119" t="str">
        <f>$AG$58</f>
        <v xml:space="preserve"> JULIO ERCOLIN-ECSB </v>
      </c>
      <c r="F459" s="119"/>
      <c r="G459" s="119"/>
      <c r="H459" s="119"/>
      <c r="I459" s="119"/>
      <c r="J459" s="15"/>
      <c r="K459" s="15"/>
      <c r="L459" s="100"/>
      <c r="M459" s="15"/>
      <c r="N459" s="103"/>
      <c r="O459" s="122"/>
      <c r="P459" s="15"/>
      <c r="Q459" s="119" t="str">
        <f>$AG$59</f>
        <v xml:space="preserve"> LEO DEMELITE-ECSB </v>
      </c>
      <c r="R459" s="119"/>
      <c r="S459" s="119"/>
      <c r="T459" s="119"/>
      <c r="U459" s="119"/>
      <c r="V459" s="15"/>
      <c r="W459" s="15"/>
      <c r="X459" s="100"/>
    </row>
    <row r="460" spans="1:257" ht="24.9" customHeight="1">
      <c r="A460" s="80">
        <v>1</v>
      </c>
      <c r="B460" s="103"/>
      <c r="C460" s="15"/>
      <c r="D460" s="15"/>
      <c r="E460" s="119"/>
      <c r="F460" s="119"/>
      <c r="G460" s="119"/>
      <c r="H460" s="119"/>
      <c r="I460" s="119"/>
      <c r="J460" s="15"/>
      <c r="K460" s="121"/>
      <c r="L460" s="100"/>
      <c r="M460" s="15"/>
      <c r="N460" s="103"/>
      <c r="O460" s="15"/>
      <c r="P460" s="15"/>
      <c r="Q460" s="119"/>
      <c r="R460" s="119"/>
      <c r="S460" s="119"/>
      <c r="T460" s="119"/>
      <c r="U460" s="119"/>
      <c r="V460" s="15"/>
      <c r="W460" s="121"/>
      <c r="X460" s="100"/>
    </row>
    <row r="461" spans="1:257" ht="24.9" customHeight="1">
      <c r="A461" s="80"/>
      <c r="B461" s="103"/>
      <c r="C461" s="101" t="s">
        <v>68</v>
      </c>
      <c r="D461" s="15"/>
      <c r="E461" s="102"/>
      <c r="F461" s="102"/>
      <c r="G461" s="102"/>
      <c r="H461" s="102"/>
      <c r="I461" s="102"/>
      <c r="J461" s="15"/>
      <c r="K461" s="121"/>
      <c r="L461" s="100"/>
      <c r="M461" s="15"/>
      <c r="N461" s="103"/>
      <c r="O461" s="101" t="s">
        <v>68</v>
      </c>
      <c r="P461" s="15"/>
      <c r="Q461" s="102"/>
      <c r="R461" s="102"/>
      <c r="S461" s="102"/>
      <c r="T461" s="102"/>
      <c r="U461" s="102"/>
      <c r="V461" s="15"/>
      <c r="W461" s="121"/>
      <c r="X461" s="100"/>
    </row>
    <row r="462" spans="1:257" ht="24.9" customHeight="1">
      <c r="A462" s="80"/>
      <c r="B462" s="103"/>
      <c r="C462" s="122">
        <f>$AE$58</f>
        <v>5</v>
      </c>
      <c r="D462" s="15"/>
      <c r="E462" s="102"/>
      <c r="F462" s="102"/>
      <c r="G462" s="102"/>
      <c r="H462" s="102"/>
      <c r="I462" s="102"/>
      <c r="J462" s="15"/>
      <c r="K462" s="121"/>
      <c r="L462" s="100"/>
      <c r="M462" s="15"/>
      <c r="N462" s="103"/>
      <c r="O462" s="122">
        <f>$AE$59</f>
        <v>6</v>
      </c>
      <c r="P462" s="15"/>
      <c r="Q462" s="102"/>
      <c r="R462" s="102"/>
      <c r="S462" s="102"/>
      <c r="T462" s="102"/>
      <c r="U462" s="102"/>
      <c r="V462" s="15"/>
      <c r="W462" s="121"/>
      <c r="X462" s="100"/>
    </row>
    <row r="463" spans="1:257" ht="24.9" customHeight="1">
      <c r="A463" s="80"/>
      <c r="B463" s="103"/>
      <c r="C463" s="122"/>
      <c r="D463" s="15"/>
      <c r="E463" s="102"/>
      <c r="F463" s="102"/>
      <c r="G463" s="102"/>
      <c r="H463" s="102"/>
      <c r="I463" s="102"/>
      <c r="J463" s="15"/>
      <c r="K463" s="15"/>
      <c r="L463" s="100"/>
      <c r="M463" s="15"/>
      <c r="N463" s="103"/>
      <c r="O463" s="122"/>
      <c r="P463" s="15"/>
      <c r="Q463" s="102"/>
      <c r="R463" s="102"/>
      <c r="S463" s="102"/>
      <c r="T463" s="102"/>
      <c r="U463" s="102"/>
      <c r="V463" s="15"/>
      <c r="W463" s="15"/>
      <c r="X463" s="100"/>
    </row>
    <row r="464" spans="1:257" ht="24.9" customHeight="1">
      <c r="A464" s="80"/>
      <c r="B464" s="104"/>
      <c r="C464" s="105"/>
      <c r="D464" s="105"/>
      <c r="E464" s="105"/>
      <c r="F464" s="105"/>
      <c r="G464" s="105"/>
      <c r="H464" s="105"/>
      <c r="I464" s="105"/>
      <c r="J464" s="105"/>
      <c r="K464" s="105"/>
      <c r="L464" s="106"/>
      <c r="M464" s="15"/>
      <c r="N464" s="104"/>
      <c r="O464" s="105"/>
      <c r="P464" s="105"/>
      <c r="Q464" s="105"/>
      <c r="R464" s="105"/>
      <c r="S464" s="105"/>
      <c r="T464" s="105"/>
      <c r="U464" s="105"/>
      <c r="V464" s="105"/>
      <c r="W464" s="105"/>
      <c r="X464" s="106"/>
    </row>
    <row r="465" spans="1:257" ht="24.9" customHeight="1">
      <c r="A465" s="80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57" ht="24.9" customHeight="1">
      <c r="A466" s="80"/>
      <c r="B466" s="82"/>
      <c r="C466" s="83" t="s">
        <v>64</v>
      </c>
      <c r="D466" s="84"/>
      <c r="E466" s="84"/>
      <c r="F466" s="84"/>
      <c r="G466" s="84"/>
      <c r="H466" s="84"/>
      <c r="I466" s="84"/>
      <c r="J466" s="84"/>
      <c r="K466" s="85" t="s">
        <v>65</v>
      </c>
      <c r="L466" s="86"/>
      <c r="M466" s="15"/>
      <c r="N466" s="82"/>
      <c r="O466" s="83" t="s">
        <v>64</v>
      </c>
      <c r="P466" s="84"/>
      <c r="Q466" s="84"/>
      <c r="R466" s="84"/>
      <c r="S466" s="84"/>
      <c r="T466" s="84"/>
      <c r="U466" s="84"/>
      <c r="V466" s="84"/>
      <c r="W466" s="85" t="s">
        <v>65</v>
      </c>
      <c r="X466" s="86"/>
    </row>
    <row r="467" spans="1:257" ht="24.9" customHeight="1">
      <c r="A467" s="90"/>
      <c r="B467" s="91"/>
      <c r="C467" s="92" t="str">
        <f>$AA$60</f>
        <v>F.P.F.M. - Taça São Paulo - 2026</v>
      </c>
      <c r="D467" s="93"/>
      <c r="E467" s="93"/>
      <c r="F467" s="93"/>
      <c r="G467" s="93"/>
      <c r="H467" s="93"/>
      <c r="I467" s="93"/>
      <c r="J467" s="93"/>
      <c r="K467" s="94" t="str">
        <f>$AB$60</f>
        <v>ADULTO - Interior - Ituano</v>
      </c>
      <c r="L467" s="95"/>
      <c r="M467" s="96"/>
      <c r="N467" s="97"/>
      <c r="O467" s="92" t="str">
        <f>$AA$61</f>
        <v>F.P.F.M. - Taça São Paulo - 2026</v>
      </c>
      <c r="P467" s="93"/>
      <c r="Q467" s="93"/>
      <c r="R467" s="93"/>
      <c r="S467" s="93"/>
      <c r="T467" s="93"/>
      <c r="U467" s="93"/>
      <c r="V467" s="93"/>
      <c r="W467" s="94" t="str">
        <f>$AB$61</f>
        <v>ADULTO - Interior - Ituano</v>
      </c>
      <c r="X467" s="95"/>
      <c r="Y467" s="98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98"/>
      <c r="AK467" s="98"/>
      <c r="AL467" s="98"/>
      <c r="AM467" s="98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98"/>
      <c r="AY467" s="98"/>
      <c r="AZ467" s="98"/>
      <c r="BA467" s="98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98"/>
      <c r="BM467" s="98"/>
      <c r="BN467" s="98"/>
      <c r="BO467" s="98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98"/>
      <c r="CA467" s="98"/>
      <c r="CB467" s="98"/>
      <c r="CC467" s="98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98"/>
      <c r="CO467" s="98"/>
      <c r="CP467" s="98"/>
      <c r="CQ467" s="98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98"/>
      <c r="DC467" s="98"/>
      <c r="DD467" s="98"/>
      <c r="DE467" s="98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98"/>
      <c r="DQ467" s="98"/>
      <c r="DR467" s="98"/>
      <c r="DS467" s="98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98"/>
      <c r="EE467" s="98"/>
      <c r="EF467" s="98"/>
      <c r="EG467" s="98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98"/>
      <c r="ES467" s="98"/>
      <c r="ET467" s="98"/>
      <c r="EU467" s="98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98"/>
      <c r="FG467" s="98"/>
      <c r="FH467" s="98"/>
      <c r="FI467" s="98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98"/>
      <c r="FU467" s="98"/>
      <c r="FV467" s="98"/>
      <c r="FW467" s="98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98"/>
      <c r="GI467" s="98"/>
      <c r="GJ467" s="98"/>
      <c r="GK467" s="98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98"/>
      <c r="GW467" s="98"/>
      <c r="GX467" s="98"/>
      <c r="GY467" s="98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98"/>
      <c r="HK467" s="98"/>
      <c r="HL467" s="98"/>
      <c r="HM467" s="98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  <c r="HX467" s="98"/>
      <c r="HY467" s="98"/>
      <c r="HZ467" s="98"/>
      <c r="IA467" s="98"/>
      <c r="IB467" s="98"/>
      <c r="IC467" s="98"/>
      <c r="ID467" s="98"/>
      <c r="IE467" s="98"/>
      <c r="IF467" s="98"/>
      <c r="IG467" s="98"/>
      <c r="IH467" s="98"/>
      <c r="II467" s="98"/>
      <c r="IJ467" s="98"/>
      <c r="IK467" s="98"/>
      <c r="IL467" s="98"/>
      <c r="IM467" s="98"/>
      <c r="IN467" s="98"/>
      <c r="IO467" s="98"/>
      <c r="IP467" s="98"/>
      <c r="IQ467" s="98"/>
      <c r="IR467" s="98"/>
      <c r="IS467" s="98"/>
      <c r="IT467" s="98"/>
      <c r="IU467" s="98"/>
      <c r="IV467" s="98"/>
      <c r="IW467" s="98"/>
    </row>
    <row r="468" spans="1:257" ht="24.9" customHeight="1">
      <c r="A468" s="80"/>
      <c r="B468" s="99"/>
      <c r="C468" s="16"/>
      <c r="D468" s="16"/>
      <c r="E468" s="38"/>
      <c r="F468" s="38"/>
      <c r="G468" s="38"/>
      <c r="H468" s="38"/>
      <c r="I468" s="38"/>
      <c r="J468" s="15"/>
      <c r="K468" s="15"/>
      <c r="L468" s="100"/>
      <c r="M468" s="15"/>
      <c r="N468" s="99"/>
      <c r="O468" s="16"/>
      <c r="P468" s="16"/>
      <c r="Q468" s="38"/>
      <c r="R468" s="38"/>
      <c r="S468" s="38"/>
      <c r="T468" s="38"/>
      <c r="U468" s="38"/>
      <c r="V468" s="15"/>
      <c r="W468" s="15"/>
      <c r="X468" s="100"/>
    </row>
    <row r="469" spans="1:257" ht="24.9" customHeight="1">
      <c r="A469" s="80">
        <v>1</v>
      </c>
      <c r="B469" s="99"/>
      <c r="C469" s="101" t="s">
        <v>71</v>
      </c>
      <c r="D469" s="16"/>
      <c r="E469" s="119" t="str">
        <f>$AF$60</f>
        <v xml:space="preserve"> JOÃO JANUARIO-ITU </v>
      </c>
      <c r="F469" s="119"/>
      <c r="G469" s="119"/>
      <c r="H469" s="119"/>
      <c r="I469" s="119"/>
      <c r="J469" s="15"/>
      <c r="K469" s="15"/>
      <c r="L469" s="100"/>
      <c r="M469" s="15"/>
      <c r="N469" s="99"/>
      <c r="O469" s="101" t="s">
        <v>71</v>
      </c>
      <c r="P469" s="16"/>
      <c r="Q469" s="119" t="str">
        <f>$AF$61</f>
        <v xml:space="preserve"> TCHAKA-ITU </v>
      </c>
      <c r="R469" s="119"/>
      <c r="S469" s="119"/>
      <c r="T469" s="119"/>
      <c r="U469" s="119"/>
      <c r="V469" s="15"/>
      <c r="W469" s="15"/>
      <c r="X469" s="100"/>
    </row>
    <row r="470" spans="1:257" ht="24.9" customHeight="1">
      <c r="A470" s="80">
        <v>1</v>
      </c>
      <c r="B470" s="99"/>
      <c r="C470" s="122">
        <f>$AC$60</f>
        <v>1</v>
      </c>
      <c r="D470" s="36"/>
      <c r="E470" s="119"/>
      <c r="F470" s="119"/>
      <c r="G470" s="119"/>
      <c r="H470" s="119"/>
      <c r="I470" s="119"/>
      <c r="J470" s="15"/>
      <c r="K470" s="121"/>
      <c r="L470" s="100"/>
      <c r="M470" s="15"/>
      <c r="N470" s="99"/>
      <c r="O470" s="122">
        <f>$AC$61</f>
        <v>1</v>
      </c>
      <c r="P470" s="36"/>
      <c r="Q470" s="119"/>
      <c r="R470" s="119"/>
      <c r="S470" s="119"/>
      <c r="T470" s="119"/>
      <c r="U470" s="119"/>
      <c r="V470" s="15"/>
      <c r="W470" s="121"/>
      <c r="X470" s="100"/>
    </row>
    <row r="471" spans="1:257" ht="24.9" customHeight="1">
      <c r="A471" s="80"/>
      <c r="B471" s="99"/>
      <c r="C471" s="122"/>
      <c r="D471" s="36"/>
      <c r="E471" s="102"/>
      <c r="F471" s="102"/>
      <c r="G471" s="102"/>
      <c r="H471" s="102"/>
      <c r="I471" s="102"/>
      <c r="J471" s="15"/>
      <c r="K471" s="121"/>
      <c r="L471" s="100"/>
      <c r="M471" s="15"/>
      <c r="N471" s="99"/>
      <c r="O471" s="122"/>
      <c r="P471" s="36"/>
      <c r="Q471" s="102"/>
      <c r="R471" s="102"/>
      <c r="S471" s="102"/>
      <c r="T471" s="102"/>
      <c r="U471" s="102"/>
      <c r="V471" s="15"/>
      <c r="W471" s="121"/>
      <c r="X471" s="100"/>
    </row>
    <row r="472" spans="1:257" ht="24.9" customHeight="1">
      <c r="A472" s="80"/>
      <c r="B472" s="99"/>
      <c r="C472" s="15"/>
      <c r="D472" s="36"/>
      <c r="E472" s="102"/>
      <c r="F472" s="102"/>
      <c r="G472" s="102"/>
      <c r="H472" s="102"/>
      <c r="I472" s="102"/>
      <c r="J472" s="15"/>
      <c r="K472" s="121"/>
      <c r="L472" s="100"/>
      <c r="M472" s="15"/>
      <c r="N472" s="99"/>
      <c r="O472" s="15"/>
      <c r="P472" s="36"/>
      <c r="Q472" s="102"/>
      <c r="R472" s="102"/>
      <c r="S472" s="102"/>
      <c r="T472" s="102"/>
      <c r="U472" s="102"/>
      <c r="V472" s="15"/>
      <c r="W472" s="121"/>
      <c r="X472" s="100"/>
    </row>
    <row r="473" spans="1:257" ht="24.9" customHeight="1">
      <c r="A473" s="80"/>
      <c r="B473" s="99"/>
      <c r="C473" s="101" t="s">
        <v>72</v>
      </c>
      <c r="D473" s="36"/>
      <c r="E473" s="102"/>
      <c r="F473" s="102"/>
      <c r="G473" s="102"/>
      <c r="H473" s="102"/>
      <c r="I473" s="102"/>
      <c r="J473" s="15"/>
      <c r="K473" s="15"/>
      <c r="L473" s="100"/>
      <c r="M473" s="15"/>
      <c r="N473" s="99"/>
      <c r="O473" s="101" t="s">
        <v>72</v>
      </c>
      <c r="P473" s="36"/>
      <c r="Q473" s="102"/>
      <c r="R473" s="102"/>
      <c r="S473" s="102"/>
      <c r="T473" s="102"/>
      <c r="U473" s="102"/>
      <c r="V473" s="15"/>
      <c r="W473" s="15"/>
      <c r="X473" s="100"/>
    </row>
    <row r="474" spans="1:257" ht="24.9" customHeight="1">
      <c r="A474" s="80"/>
      <c r="B474" s="103"/>
      <c r="C474" s="122">
        <f>$AD$60</f>
        <v>10</v>
      </c>
      <c r="D474" s="15"/>
      <c r="E474" s="15"/>
      <c r="F474" s="15"/>
      <c r="G474" s="15"/>
      <c r="H474" s="15"/>
      <c r="I474" s="15"/>
      <c r="J474" s="15"/>
      <c r="K474" s="15"/>
      <c r="L474" s="100"/>
      <c r="M474" s="15"/>
      <c r="N474" s="103"/>
      <c r="O474" s="122">
        <f>$AD$61</f>
        <v>10</v>
      </c>
      <c r="P474" s="15"/>
      <c r="Q474" s="15"/>
      <c r="R474" s="15"/>
      <c r="S474" s="15"/>
      <c r="T474" s="15"/>
      <c r="U474" s="15"/>
      <c r="V474" s="15"/>
      <c r="W474" s="15"/>
      <c r="X474" s="100"/>
    </row>
    <row r="475" spans="1:257" ht="24.9" customHeight="1">
      <c r="A475" s="80">
        <v>1</v>
      </c>
      <c r="B475" s="103"/>
      <c r="C475" s="122"/>
      <c r="D475" s="15"/>
      <c r="E475" s="119" t="str">
        <f>$AG$60</f>
        <v xml:space="preserve"> PIETRO ERCOLIN-ECSB </v>
      </c>
      <c r="F475" s="119"/>
      <c r="G475" s="119"/>
      <c r="H475" s="119"/>
      <c r="I475" s="119"/>
      <c r="J475" s="15"/>
      <c r="K475" s="15"/>
      <c r="L475" s="100"/>
      <c r="M475" s="15"/>
      <c r="N475" s="103"/>
      <c r="O475" s="122"/>
      <c r="P475" s="15"/>
      <c r="Q475" s="119" t="str">
        <f>$AG$61</f>
        <v xml:space="preserve"> ADILSON HOLANDA-CFC </v>
      </c>
      <c r="R475" s="119"/>
      <c r="S475" s="119"/>
      <c r="T475" s="119"/>
      <c r="U475" s="119"/>
      <c r="V475" s="15"/>
      <c r="W475" s="15"/>
      <c r="X475" s="100"/>
    </row>
    <row r="476" spans="1:257" ht="24.9" customHeight="1">
      <c r="A476" s="80">
        <v>1</v>
      </c>
      <c r="B476" s="103"/>
      <c r="C476" s="15"/>
      <c r="D476" s="15"/>
      <c r="E476" s="119"/>
      <c r="F476" s="119"/>
      <c r="G476" s="119"/>
      <c r="H476" s="119"/>
      <c r="I476" s="119"/>
      <c r="J476" s="15"/>
      <c r="K476" s="121"/>
      <c r="L476" s="100"/>
      <c r="M476" s="15"/>
      <c r="N476" s="103"/>
      <c r="O476" s="15"/>
      <c r="P476" s="15"/>
      <c r="Q476" s="119"/>
      <c r="R476" s="119"/>
      <c r="S476" s="119"/>
      <c r="T476" s="119"/>
      <c r="U476" s="119"/>
      <c r="V476" s="15"/>
      <c r="W476" s="121"/>
      <c r="X476" s="100"/>
    </row>
    <row r="477" spans="1:257" ht="24.9" customHeight="1">
      <c r="A477" s="80"/>
      <c r="B477" s="103"/>
      <c r="C477" s="101" t="s">
        <v>68</v>
      </c>
      <c r="D477" s="15"/>
      <c r="E477" s="102"/>
      <c r="F477" s="102"/>
      <c r="G477" s="102"/>
      <c r="H477" s="102"/>
      <c r="I477" s="102"/>
      <c r="J477" s="15"/>
      <c r="K477" s="121"/>
      <c r="L477" s="100"/>
      <c r="M477" s="15"/>
      <c r="N477" s="103"/>
      <c r="O477" s="101" t="s">
        <v>68</v>
      </c>
      <c r="P477" s="15"/>
      <c r="Q477" s="102"/>
      <c r="R477" s="102"/>
      <c r="S477" s="102"/>
      <c r="T477" s="102"/>
      <c r="U477" s="102"/>
      <c r="V477" s="15"/>
      <c r="W477" s="121"/>
      <c r="X477" s="100"/>
    </row>
    <row r="478" spans="1:257" ht="24.9" customHeight="1">
      <c r="A478" s="80"/>
      <c r="B478" s="103"/>
      <c r="C478" s="122">
        <f>$AE$60</f>
        <v>1</v>
      </c>
      <c r="D478" s="15"/>
      <c r="E478" s="102"/>
      <c r="F478" s="102"/>
      <c r="G478" s="102"/>
      <c r="H478" s="102"/>
      <c r="I478" s="102"/>
      <c r="J478" s="15"/>
      <c r="K478" s="121"/>
      <c r="L478" s="100"/>
      <c r="M478" s="15"/>
      <c r="N478" s="103"/>
      <c r="O478" s="122">
        <f>$AE$61</f>
        <v>2</v>
      </c>
      <c r="P478" s="15"/>
      <c r="Q478" s="102"/>
      <c r="R478" s="102"/>
      <c r="S478" s="102"/>
      <c r="T478" s="102"/>
      <c r="U478" s="102"/>
      <c r="V478" s="15"/>
      <c r="W478" s="121"/>
      <c r="X478" s="100"/>
    </row>
    <row r="479" spans="1:257" ht="24.9" customHeight="1">
      <c r="A479" s="80"/>
      <c r="B479" s="103"/>
      <c r="C479" s="122"/>
      <c r="D479" s="15"/>
      <c r="E479" s="102"/>
      <c r="F479" s="102"/>
      <c r="G479" s="102"/>
      <c r="H479" s="102"/>
      <c r="I479" s="102"/>
      <c r="J479" s="15"/>
      <c r="K479" s="15"/>
      <c r="L479" s="100"/>
      <c r="M479" s="15"/>
      <c r="N479" s="103"/>
      <c r="O479" s="122"/>
      <c r="P479" s="15"/>
      <c r="Q479" s="102"/>
      <c r="R479" s="102"/>
      <c r="S479" s="102"/>
      <c r="T479" s="102"/>
      <c r="U479" s="102"/>
      <c r="V479" s="15"/>
      <c r="W479" s="15"/>
      <c r="X479" s="100"/>
    </row>
    <row r="480" spans="1:257" ht="24.9" customHeight="1">
      <c r="A480" s="80"/>
      <c r="B480" s="104"/>
      <c r="C480" s="105"/>
      <c r="D480" s="105"/>
      <c r="E480" s="105"/>
      <c r="F480" s="105"/>
      <c r="G480" s="105"/>
      <c r="H480" s="105"/>
      <c r="I480" s="105"/>
      <c r="J480" s="105"/>
      <c r="K480" s="105"/>
      <c r="L480" s="106"/>
      <c r="M480" s="15"/>
      <c r="N480" s="104"/>
      <c r="O480" s="105"/>
      <c r="P480" s="105"/>
      <c r="Q480" s="105"/>
      <c r="R480" s="105"/>
      <c r="S480" s="105"/>
      <c r="T480" s="105"/>
      <c r="U480" s="105"/>
      <c r="V480" s="105"/>
      <c r="W480" s="105"/>
      <c r="X480" s="106"/>
    </row>
    <row r="481" spans="1:257" ht="24.9" customHeight="1">
      <c r="A481" s="80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57" ht="24.9" customHeight="1">
      <c r="A482" s="80"/>
      <c r="B482" s="82"/>
      <c r="C482" s="83" t="s">
        <v>64</v>
      </c>
      <c r="D482" s="84"/>
      <c r="E482" s="84"/>
      <c r="F482" s="84"/>
      <c r="G482" s="84"/>
      <c r="H482" s="84"/>
      <c r="I482" s="84"/>
      <c r="J482" s="84"/>
      <c r="K482" s="85" t="s">
        <v>65</v>
      </c>
      <c r="L482" s="86"/>
      <c r="M482" s="15"/>
      <c r="N482" s="82"/>
      <c r="O482" s="83" t="s">
        <v>64</v>
      </c>
      <c r="P482" s="84"/>
      <c r="Q482" s="84"/>
      <c r="R482" s="84"/>
      <c r="S482" s="84"/>
      <c r="T482" s="84"/>
      <c r="U482" s="84"/>
      <c r="V482" s="84"/>
      <c r="W482" s="85" t="s">
        <v>65</v>
      </c>
      <c r="X482" s="86"/>
    </row>
    <row r="483" spans="1:257" ht="24.9" customHeight="1">
      <c r="A483" s="90"/>
      <c r="B483" s="91"/>
      <c r="C483" s="92" t="str">
        <f>$AA$62</f>
        <v>F.P.F.M. - Taça São Paulo - 2026</v>
      </c>
      <c r="D483" s="93"/>
      <c r="E483" s="93"/>
      <c r="F483" s="93"/>
      <c r="G483" s="93"/>
      <c r="H483" s="93"/>
      <c r="I483" s="93"/>
      <c r="J483" s="93"/>
      <c r="K483" s="94" t="str">
        <f>$AB$62</f>
        <v>ADULTO - Interior - Ituano</v>
      </c>
      <c r="L483" s="95"/>
      <c r="M483" s="96"/>
      <c r="N483" s="97"/>
      <c r="O483" s="92" t="str">
        <f>$AA$63</f>
        <v>F.P.F.M. - Taça São Paulo - 2026</v>
      </c>
      <c r="P483" s="93"/>
      <c r="Q483" s="93"/>
      <c r="R483" s="93"/>
      <c r="S483" s="93"/>
      <c r="T483" s="93"/>
      <c r="U483" s="93"/>
      <c r="V483" s="93"/>
      <c r="W483" s="94" t="str">
        <f>$AB$63</f>
        <v>ADULTO - Interior - Ituano</v>
      </c>
      <c r="X483" s="95"/>
      <c r="Y483" s="98"/>
      <c r="Z483" s="98"/>
      <c r="AA483" s="98"/>
      <c r="AB483" s="98"/>
      <c r="AC483" s="98"/>
      <c r="AD483" s="98"/>
      <c r="AE483" s="98"/>
      <c r="AF483" s="98"/>
      <c r="AG483" s="98"/>
      <c r="AH483" s="98"/>
      <c r="AI483" s="98"/>
      <c r="AJ483" s="98"/>
      <c r="AK483" s="98"/>
      <c r="AL483" s="98"/>
      <c r="AM483" s="98"/>
      <c r="AN483" s="98"/>
      <c r="AO483" s="98"/>
      <c r="AP483" s="98"/>
      <c r="AQ483" s="98"/>
      <c r="AR483" s="98"/>
      <c r="AS483" s="98"/>
      <c r="AT483" s="98"/>
      <c r="AU483" s="98"/>
      <c r="AV483" s="98"/>
      <c r="AW483" s="98"/>
      <c r="AX483" s="98"/>
      <c r="AY483" s="98"/>
      <c r="AZ483" s="98"/>
      <c r="BA483" s="98"/>
      <c r="BB483" s="98"/>
      <c r="BC483" s="98"/>
      <c r="BD483" s="98"/>
      <c r="BE483" s="98"/>
      <c r="BF483" s="98"/>
      <c r="BG483" s="98"/>
      <c r="BH483" s="98"/>
      <c r="BI483" s="98"/>
      <c r="BJ483" s="98"/>
      <c r="BK483" s="98"/>
      <c r="BL483" s="98"/>
      <c r="BM483" s="98"/>
      <c r="BN483" s="98"/>
      <c r="BO483" s="98"/>
      <c r="BP483" s="98"/>
      <c r="BQ483" s="98"/>
      <c r="BR483" s="98"/>
      <c r="BS483" s="98"/>
      <c r="BT483" s="98"/>
      <c r="BU483" s="98"/>
      <c r="BV483" s="98"/>
      <c r="BW483" s="98"/>
      <c r="BX483" s="98"/>
      <c r="BY483" s="98"/>
      <c r="BZ483" s="98"/>
      <c r="CA483" s="98"/>
      <c r="CB483" s="98"/>
      <c r="CC483" s="98"/>
      <c r="CD483" s="98"/>
      <c r="CE483" s="98"/>
      <c r="CF483" s="98"/>
      <c r="CG483" s="98"/>
      <c r="CH483" s="98"/>
      <c r="CI483" s="98"/>
      <c r="CJ483" s="98"/>
      <c r="CK483" s="98"/>
      <c r="CL483" s="98"/>
      <c r="CM483" s="98"/>
      <c r="CN483" s="98"/>
      <c r="CO483" s="98"/>
      <c r="CP483" s="98"/>
      <c r="CQ483" s="98"/>
      <c r="CR483" s="98"/>
      <c r="CS483" s="98"/>
      <c r="CT483" s="98"/>
      <c r="CU483" s="98"/>
      <c r="CV483" s="98"/>
      <c r="CW483" s="98"/>
      <c r="CX483" s="98"/>
      <c r="CY483" s="98"/>
      <c r="CZ483" s="98"/>
      <c r="DA483" s="98"/>
      <c r="DB483" s="98"/>
      <c r="DC483" s="98"/>
      <c r="DD483" s="98"/>
      <c r="DE483" s="98"/>
      <c r="DF483" s="98"/>
      <c r="DG483" s="98"/>
      <c r="DH483" s="98"/>
      <c r="DI483" s="98"/>
      <c r="DJ483" s="98"/>
      <c r="DK483" s="98"/>
      <c r="DL483" s="98"/>
      <c r="DM483" s="98"/>
      <c r="DN483" s="98"/>
      <c r="DO483" s="98"/>
      <c r="DP483" s="98"/>
      <c r="DQ483" s="98"/>
      <c r="DR483" s="98"/>
      <c r="DS483" s="98"/>
      <c r="DT483" s="98"/>
      <c r="DU483" s="98"/>
      <c r="DV483" s="98"/>
      <c r="DW483" s="98"/>
      <c r="DX483" s="98"/>
      <c r="DY483" s="98"/>
      <c r="DZ483" s="98"/>
      <c r="EA483" s="98"/>
      <c r="EB483" s="98"/>
      <c r="EC483" s="98"/>
      <c r="ED483" s="98"/>
      <c r="EE483" s="98"/>
      <c r="EF483" s="98"/>
      <c r="EG483" s="98"/>
      <c r="EH483" s="98"/>
      <c r="EI483" s="98"/>
      <c r="EJ483" s="98"/>
      <c r="EK483" s="98"/>
      <c r="EL483" s="98"/>
      <c r="EM483" s="98"/>
      <c r="EN483" s="98"/>
      <c r="EO483" s="98"/>
      <c r="EP483" s="98"/>
      <c r="EQ483" s="98"/>
      <c r="ER483" s="98"/>
      <c r="ES483" s="98"/>
      <c r="ET483" s="98"/>
      <c r="EU483" s="98"/>
      <c r="EV483" s="98"/>
      <c r="EW483" s="98"/>
      <c r="EX483" s="98"/>
      <c r="EY483" s="98"/>
      <c r="EZ483" s="98"/>
      <c r="FA483" s="98"/>
      <c r="FB483" s="98"/>
      <c r="FC483" s="98"/>
      <c r="FD483" s="98"/>
      <c r="FE483" s="98"/>
      <c r="FF483" s="98"/>
      <c r="FG483" s="98"/>
      <c r="FH483" s="98"/>
      <c r="FI483" s="98"/>
      <c r="FJ483" s="98"/>
      <c r="FK483" s="98"/>
      <c r="FL483" s="98"/>
      <c r="FM483" s="98"/>
      <c r="FN483" s="98"/>
      <c r="FO483" s="98"/>
      <c r="FP483" s="98"/>
      <c r="FQ483" s="98"/>
      <c r="FR483" s="98"/>
      <c r="FS483" s="98"/>
      <c r="FT483" s="98"/>
      <c r="FU483" s="98"/>
      <c r="FV483" s="98"/>
      <c r="FW483" s="98"/>
      <c r="FX483" s="98"/>
      <c r="FY483" s="98"/>
      <c r="FZ483" s="98"/>
      <c r="GA483" s="98"/>
      <c r="GB483" s="98"/>
      <c r="GC483" s="98"/>
      <c r="GD483" s="98"/>
      <c r="GE483" s="98"/>
      <c r="GF483" s="98"/>
      <c r="GG483" s="98"/>
      <c r="GH483" s="98"/>
      <c r="GI483" s="98"/>
      <c r="GJ483" s="98"/>
      <c r="GK483" s="98"/>
      <c r="GL483" s="98"/>
      <c r="GM483" s="98"/>
      <c r="GN483" s="98"/>
      <c r="GO483" s="98"/>
      <c r="GP483" s="98"/>
      <c r="GQ483" s="98"/>
      <c r="GR483" s="98"/>
      <c r="GS483" s="98"/>
      <c r="GT483" s="98"/>
      <c r="GU483" s="98"/>
      <c r="GV483" s="98"/>
      <c r="GW483" s="98"/>
      <c r="GX483" s="98"/>
      <c r="GY483" s="98"/>
      <c r="GZ483" s="98"/>
      <c r="HA483" s="98"/>
      <c r="HB483" s="98"/>
      <c r="HC483" s="98"/>
      <c r="HD483" s="98"/>
      <c r="HE483" s="98"/>
      <c r="HF483" s="98"/>
      <c r="HG483" s="98"/>
      <c r="HH483" s="98"/>
      <c r="HI483" s="98"/>
      <c r="HJ483" s="98"/>
      <c r="HK483" s="98"/>
      <c r="HL483" s="98"/>
      <c r="HM483" s="98"/>
      <c r="HN483" s="98"/>
      <c r="HO483" s="98"/>
      <c r="HP483" s="98"/>
      <c r="HQ483" s="98"/>
      <c r="HR483" s="98"/>
      <c r="HS483" s="98"/>
      <c r="HT483" s="98"/>
      <c r="HU483" s="98"/>
      <c r="HV483" s="98"/>
      <c r="HW483" s="98"/>
      <c r="HX483" s="98"/>
      <c r="HY483" s="98"/>
      <c r="HZ483" s="98"/>
      <c r="IA483" s="98"/>
      <c r="IB483" s="98"/>
      <c r="IC483" s="98"/>
      <c r="ID483" s="98"/>
      <c r="IE483" s="98"/>
      <c r="IF483" s="98"/>
      <c r="IG483" s="98"/>
      <c r="IH483" s="98"/>
      <c r="II483" s="98"/>
      <c r="IJ483" s="98"/>
      <c r="IK483" s="98"/>
      <c r="IL483" s="98"/>
      <c r="IM483" s="98"/>
      <c r="IN483" s="98"/>
      <c r="IO483" s="98"/>
      <c r="IP483" s="98"/>
      <c r="IQ483" s="98"/>
      <c r="IR483" s="98"/>
      <c r="IS483" s="98"/>
      <c r="IT483" s="98"/>
      <c r="IU483" s="98"/>
      <c r="IV483" s="98"/>
      <c r="IW483" s="98"/>
    </row>
    <row r="484" spans="1:257" ht="24.9" customHeight="1">
      <c r="A484" s="80"/>
      <c r="B484" s="99"/>
      <c r="C484" s="16"/>
      <c r="D484" s="16"/>
      <c r="E484" s="38"/>
      <c r="F484" s="38"/>
      <c r="G484" s="38"/>
      <c r="H484" s="38"/>
      <c r="I484" s="38"/>
      <c r="J484" s="15"/>
      <c r="K484" s="15"/>
      <c r="L484" s="100"/>
      <c r="M484" s="15"/>
      <c r="N484" s="99"/>
      <c r="O484" s="16"/>
      <c r="P484" s="16"/>
      <c r="Q484" s="38"/>
      <c r="R484" s="38"/>
      <c r="S484" s="38"/>
      <c r="T484" s="38"/>
      <c r="U484" s="38"/>
      <c r="V484" s="15"/>
      <c r="W484" s="15"/>
      <c r="X484" s="100"/>
    </row>
    <row r="485" spans="1:257" ht="24.9" customHeight="1">
      <c r="A485" s="80">
        <v>1</v>
      </c>
      <c r="B485" s="99"/>
      <c r="C485" s="101" t="s">
        <v>71</v>
      </c>
      <c r="D485" s="16"/>
      <c r="E485" s="119" t="str">
        <f>$AF$62</f>
        <v xml:space="preserve"> LUI-ITU </v>
      </c>
      <c r="F485" s="119"/>
      <c r="G485" s="119"/>
      <c r="H485" s="119"/>
      <c r="I485" s="119"/>
      <c r="J485" s="15"/>
      <c r="K485" s="15"/>
      <c r="L485" s="100"/>
      <c r="M485" s="15"/>
      <c r="N485" s="99"/>
      <c r="O485" s="101" t="s">
        <v>71</v>
      </c>
      <c r="P485" s="16"/>
      <c r="Q485" s="119" t="str">
        <f>$AF$63</f>
        <v xml:space="preserve"> MARCELO CARLOS-ITU </v>
      </c>
      <c r="R485" s="119"/>
      <c r="S485" s="119"/>
      <c r="T485" s="119"/>
      <c r="U485" s="119"/>
      <c r="V485" s="15"/>
      <c r="W485" s="15"/>
      <c r="X485" s="100"/>
    </row>
    <row r="486" spans="1:257" ht="24.9" customHeight="1">
      <c r="A486" s="80">
        <v>1</v>
      </c>
      <c r="B486" s="99"/>
      <c r="C486" s="122">
        <f>$AC$62</f>
        <v>1</v>
      </c>
      <c r="D486" s="36"/>
      <c r="E486" s="119"/>
      <c r="F486" s="119"/>
      <c r="G486" s="119"/>
      <c r="H486" s="119"/>
      <c r="I486" s="119"/>
      <c r="J486" s="15"/>
      <c r="K486" s="121"/>
      <c r="L486" s="100"/>
      <c r="M486" s="15"/>
      <c r="N486" s="99"/>
      <c r="O486" s="122">
        <f>$AC$63</f>
        <v>1</v>
      </c>
      <c r="P486" s="36"/>
      <c r="Q486" s="119"/>
      <c r="R486" s="119"/>
      <c r="S486" s="119"/>
      <c r="T486" s="119"/>
      <c r="U486" s="119"/>
      <c r="V486" s="15"/>
      <c r="W486" s="121"/>
      <c r="X486" s="100"/>
    </row>
    <row r="487" spans="1:257" ht="24.9" customHeight="1">
      <c r="A487" s="80"/>
      <c r="B487" s="99"/>
      <c r="C487" s="122"/>
      <c r="D487" s="36"/>
      <c r="E487" s="102"/>
      <c r="F487" s="102"/>
      <c r="G487" s="102"/>
      <c r="H487" s="102"/>
      <c r="I487" s="102"/>
      <c r="J487" s="15"/>
      <c r="K487" s="121"/>
      <c r="L487" s="100"/>
      <c r="M487" s="15"/>
      <c r="N487" s="99"/>
      <c r="O487" s="122"/>
      <c r="P487" s="36"/>
      <c r="Q487" s="102"/>
      <c r="R487" s="102"/>
      <c r="S487" s="102"/>
      <c r="T487" s="102"/>
      <c r="U487" s="102"/>
      <c r="V487" s="15"/>
      <c r="W487" s="121"/>
      <c r="X487" s="100"/>
    </row>
    <row r="488" spans="1:257" ht="24.9" customHeight="1">
      <c r="A488" s="80"/>
      <c r="B488" s="99"/>
      <c r="C488" s="15"/>
      <c r="D488" s="36"/>
      <c r="E488" s="102"/>
      <c r="F488" s="102"/>
      <c r="G488" s="102"/>
      <c r="H488" s="102"/>
      <c r="I488" s="102"/>
      <c r="J488" s="15"/>
      <c r="K488" s="121"/>
      <c r="L488" s="100"/>
      <c r="M488" s="15"/>
      <c r="N488" s="99"/>
      <c r="O488" s="15"/>
      <c r="P488" s="36"/>
      <c r="Q488" s="102"/>
      <c r="R488" s="102"/>
      <c r="S488" s="102"/>
      <c r="T488" s="102"/>
      <c r="U488" s="102"/>
      <c r="V488" s="15"/>
      <c r="W488" s="121"/>
      <c r="X488" s="100"/>
    </row>
    <row r="489" spans="1:257" ht="24.9" customHeight="1">
      <c r="A489" s="80"/>
      <c r="B489" s="99"/>
      <c r="C489" s="101" t="s">
        <v>72</v>
      </c>
      <c r="D489" s="36"/>
      <c r="E489" s="102"/>
      <c r="F489" s="102"/>
      <c r="G489" s="102"/>
      <c r="H489" s="102"/>
      <c r="I489" s="102"/>
      <c r="J489" s="15"/>
      <c r="K489" s="15"/>
      <c r="L489" s="100"/>
      <c r="M489" s="15"/>
      <c r="N489" s="99"/>
      <c r="O489" s="101" t="s">
        <v>72</v>
      </c>
      <c r="P489" s="36"/>
      <c r="Q489" s="102"/>
      <c r="R489" s="102"/>
      <c r="S489" s="102"/>
      <c r="T489" s="102"/>
      <c r="U489" s="102"/>
      <c r="V489" s="15"/>
      <c r="W489" s="15"/>
      <c r="X489" s="100"/>
    </row>
    <row r="490" spans="1:257" ht="24.9" customHeight="1">
      <c r="A490" s="80"/>
      <c r="B490" s="103"/>
      <c r="C490" s="122">
        <f>$AD$62</f>
        <v>11</v>
      </c>
      <c r="D490" s="15"/>
      <c r="E490" s="15"/>
      <c r="F490" s="15"/>
      <c r="G490" s="15"/>
      <c r="H490" s="15"/>
      <c r="I490" s="15"/>
      <c r="J490" s="15"/>
      <c r="K490" s="15"/>
      <c r="L490" s="100"/>
      <c r="M490" s="15"/>
      <c r="N490" s="103"/>
      <c r="O490" s="122">
        <f>$AD$63</f>
        <v>11</v>
      </c>
      <c r="P490" s="15"/>
      <c r="Q490" s="15"/>
      <c r="R490" s="15"/>
      <c r="S490" s="15"/>
      <c r="T490" s="15"/>
      <c r="U490" s="15"/>
      <c r="V490" s="15"/>
      <c r="W490" s="15"/>
      <c r="X490" s="100"/>
    </row>
    <row r="491" spans="1:257" ht="24.9" customHeight="1">
      <c r="A491" s="80">
        <v>1</v>
      </c>
      <c r="B491" s="103"/>
      <c r="C491" s="122"/>
      <c r="D491" s="15"/>
      <c r="E491" s="119" t="str">
        <f>$AG$62</f>
        <v xml:space="preserve"> ADILSON HOLANDA-CFC </v>
      </c>
      <c r="F491" s="119"/>
      <c r="G491" s="119"/>
      <c r="H491" s="119"/>
      <c r="I491" s="119"/>
      <c r="J491" s="15"/>
      <c r="K491" s="15"/>
      <c r="L491" s="100"/>
      <c r="M491" s="15"/>
      <c r="N491" s="103"/>
      <c r="O491" s="122"/>
      <c r="P491" s="15"/>
      <c r="Q491" s="119" t="str">
        <f>$AG$63</f>
        <v xml:space="preserve"> GIOVANNI SAJO-ECSB </v>
      </c>
      <c r="R491" s="119"/>
      <c r="S491" s="119"/>
      <c r="T491" s="119"/>
      <c r="U491" s="119"/>
      <c r="V491" s="15"/>
      <c r="W491" s="15"/>
      <c r="X491" s="100"/>
    </row>
    <row r="492" spans="1:257" ht="24.9" customHeight="1">
      <c r="A492" s="80">
        <v>1</v>
      </c>
      <c r="B492" s="103"/>
      <c r="C492" s="15"/>
      <c r="D492" s="15"/>
      <c r="E492" s="119"/>
      <c r="F492" s="119"/>
      <c r="G492" s="119"/>
      <c r="H492" s="119"/>
      <c r="I492" s="119"/>
      <c r="J492" s="15"/>
      <c r="K492" s="121"/>
      <c r="L492" s="100"/>
      <c r="M492" s="15"/>
      <c r="N492" s="103"/>
      <c r="O492" s="15"/>
      <c r="P492" s="15"/>
      <c r="Q492" s="119"/>
      <c r="R492" s="119"/>
      <c r="S492" s="119"/>
      <c r="T492" s="119"/>
      <c r="U492" s="119"/>
      <c r="V492" s="15"/>
      <c r="W492" s="121"/>
      <c r="X492" s="100"/>
    </row>
    <row r="493" spans="1:257" ht="24.9" customHeight="1">
      <c r="A493" s="80"/>
      <c r="B493" s="103"/>
      <c r="C493" s="101" t="s">
        <v>68</v>
      </c>
      <c r="D493" s="15"/>
      <c r="E493" s="102"/>
      <c r="F493" s="102"/>
      <c r="G493" s="102"/>
      <c r="H493" s="102"/>
      <c r="I493" s="102"/>
      <c r="J493" s="15"/>
      <c r="K493" s="121"/>
      <c r="L493" s="100"/>
      <c r="M493" s="15"/>
      <c r="N493" s="103"/>
      <c r="O493" s="101" t="s">
        <v>68</v>
      </c>
      <c r="P493" s="15"/>
      <c r="Q493" s="102"/>
      <c r="R493" s="102"/>
      <c r="S493" s="102"/>
      <c r="T493" s="102"/>
      <c r="U493" s="102"/>
      <c r="V493" s="15"/>
      <c r="W493" s="121"/>
      <c r="X493" s="100"/>
    </row>
    <row r="494" spans="1:257" ht="24.9" customHeight="1">
      <c r="A494" s="80"/>
      <c r="B494" s="103"/>
      <c r="C494" s="122">
        <f>$AE$62</f>
        <v>1</v>
      </c>
      <c r="D494" s="15"/>
      <c r="E494" s="102"/>
      <c r="F494" s="102"/>
      <c r="G494" s="102"/>
      <c r="H494" s="102"/>
      <c r="I494" s="102"/>
      <c r="J494" s="15"/>
      <c r="K494" s="121"/>
      <c r="L494" s="100"/>
      <c r="M494" s="15"/>
      <c r="N494" s="103"/>
      <c r="O494" s="122">
        <f>$AE$63</f>
        <v>2</v>
      </c>
      <c r="P494" s="15"/>
      <c r="Q494" s="102"/>
      <c r="R494" s="102"/>
      <c r="S494" s="102"/>
      <c r="T494" s="102"/>
      <c r="U494" s="102"/>
      <c r="V494" s="15"/>
      <c r="W494" s="121"/>
      <c r="X494" s="100"/>
    </row>
    <row r="495" spans="1:257" ht="24.9" customHeight="1">
      <c r="A495" s="80"/>
      <c r="B495" s="103"/>
      <c r="C495" s="122"/>
      <c r="D495" s="15"/>
      <c r="E495" s="102"/>
      <c r="F495" s="102"/>
      <c r="G495" s="102"/>
      <c r="H495" s="102"/>
      <c r="I495" s="102"/>
      <c r="J495" s="15"/>
      <c r="K495" s="15"/>
      <c r="L495" s="100"/>
      <c r="M495" s="15"/>
      <c r="N495" s="103"/>
      <c r="O495" s="122"/>
      <c r="P495" s="15"/>
      <c r="Q495" s="102"/>
      <c r="R495" s="102"/>
      <c r="S495" s="102"/>
      <c r="T495" s="102"/>
      <c r="U495" s="102"/>
      <c r="V495" s="15"/>
      <c r="W495" s="15"/>
      <c r="X495" s="100"/>
    </row>
    <row r="496" spans="1:257" ht="24.9" customHeight="1">
      <c r="A496" s="80"/>
      <c r="B496" s="104"/>
      <c r="C496" s="105"/>
      <c r="D496" s="105"/>
      <c r="E496" s="105"/>
      <c r="F496" s="105"/>
      <c r="G496" s="105"/>
      <c r="H496" s="105"/>
      <c r="I496" s="105"/>
      <c r="J496" s="105"/>
      <c r="K496" s="105"/>
      <c r="L496" s="106"/>
      <c r="M496" s="15"/>
      <c r="N496" s="104"/>
      <c r="O496" s="105"/>
      <c r="P496" s="105"/>
      <c r="Q496" s="105"/>
      <c r="R496" s="105"/>
      <c r="S496" s="105"/>
      <c r="T496" s="105"/>
      <c r="U496" s="105"/>
      <c r="V496" s="105"/>
      <c r="W496" s="105"/>
      <c r="X496" s="106"/>
    </row>
    <row r="497" spans="1:257" ht="24.9" customHeight="1">
      <c r="A497" s="80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57" ht="24.9" customHeight="1">
      <c r="A498" s="80"/>
      <c r="B498" s="82"/>
      <c r="C498" s="83" t="s">
        <v>64</v>
      </c>
      <c r="D498" s="84"/>
      <c r="E498" s="84"/>
      <c r="F498" s="84"/>
      <c r="G498" s="84"/>
      <c r="H498" s="84"/>
      <c r="I498" s="84"/>
      <c r="J498" s="84"/>
      <c r="K498" s="85" t="s">
        <v>65</v>
      </c>
      <c r="L498" s="86"/>
      <c r="M498" s="15"/>
      <c r="N498" s="82"/>
      <c r="O498" s="83" t="s">
        <v>64</v>
      </c>
      <c r="P498" s="84"/>
      <c r="Q498" s="84"/>
      <c r="R498" s="84"/>
      <c r="S498" s="84"/>
      <c r="T498" s="84"/>
      <c r="U498" s="84"/>
      <c r="V498" s="84"/>
      <c r="W498" s="85" t="s">
        <v>65</v>
      </c>
      <c r="X498" s="86"/>
    </row>
    <row r="499" spans="1:257" ht="24.9" customHeight="1">
      <c r="A499" s="90"/>
      <c r="B499" s="91"/>
      <c r="C499" s="92" t="str">
        <f>$AA$64</f>
        <v>F.P.F.M. - Taça São Paulo - 2026</v>
      </c>
      <c r="D499" s="93"/>
      <c r="E499" s="93"/>
      <c r="F499" s="93"/>
      <c r="G499" s="93"/>
      <c r="H499" s="93"/>
      <c r="I499" s="93"/>
      <c r="J499" s="93"/>
      <c r="K499" s="94" t="str">
        <f>$AB$64</f>
        <v>ADULTO - Interior - Ituano</v>
      </c>
      <c r="L499" s="95"/>
      <c r="M499" s="96"/>
      <c r="N499" s="97"/>
      <c r="O499" s="92" t="str">
        <f>$AA$65</f>
        <v>F.P.F.M. - Taça São Paulo - 2026</v>
      </c>
      <c r="P499" s="93"/>
      <c r="Q499" s="93"/>
      <c r="R499" s="93"/>
      <c r="S499" s="93"/>
      <c r="T499" s="93"/>
      <c r="U499" s="93"/>
      <c r="V499" s="93"/>
      <c r="W499" s="94" t="str">
        <f>$AB$65</f>
        <v>ADULTO - Interior - Ituano</v>
      </c>
      <c r="X499" s="95"/>
      <c r="Y499" s="98"/>
      <c r="Z499" s="98"/>
      <c r="AA499" s="98"/>
      <c r="AB499" s="98"/>
      <c r="AC499" s="98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  <c r="AN499" s="98"/>
      <c r="AO499" s="98"/>
      <c r="AP499" s="98"/>
      <c r="AQ499" s="98"/>
      <c r="AR499" s="98"/>
      <c r="AS499" s="98"/>
      <c r="AT499" s="98"/>
      <c r="AU499" s="98"/>
      <c r="AV499" s="98"/>
      <c r="AW499" s="98"/>
      <c r="AX499" s="98"/>
      <c r="AY499" s="98"/>
      <c r="AZ499" s="98"/>
      <c r="BA499" s="98"/>
      <c r="BB499" s="98"/>
      <c r="BC499" s="98"/>
      <c r="BD499" s="98"/>
      <c r="BE499" s="98"/>
      <c r="BF499" s="98"/>
      <c r="BG499" s="98"/>
      <c r="BH499" s="98"/>
      <c r="BI499" s="98"/>
      <c r="BJ499" s="98"/>
      <c r="BK499" s="98"/>
      <c r="BL499" s="98"/>
      <c r="BM499" s="98"/>
      <c r="BN499" s="98"/>
      <c r="BO499" s="98"/>
      <c r="BP499" s="98"/>
      <c r="BQ499" s="98"/>
      <c r="BR499" s="98"/>
      <c r="BS499" s="98"/>
      <c r="BT499" s="98"/>
      <c r="BU499" s="98"/>
      <c r="BV499" s="98"/>
      <c r="BW499" s="98"/>
      <c r="BX499" s="98"/>
      <c r="BY499" s="98"/>
      <c r="BZ499" s="98"/>
      <c r="CA499" s="98"/>
      <c r="CB499" s="98"/>
      <c r="CC499" s="98"/>
      <c r="CD499" s="98"/>
      <c r="CE499" s="98"/>
      <c r="CF499" s="98"/>
      <c r="CG499" s="98"/>
      <c r="CH499" s="98"/>
      <c r="CI499" s="98"/>
      <c r="CJ499" s="98"/>
      <c r="CK499" s="98"/>
      <c r="CL499" s="98"/>
      <c r="CM499" s="98"/>
      <c r="CN499" s="98"/>
      <c r="CO499" s="98"/>
      <c r="CP499" s="98"/>
      <c r="CQ499" s="98"/>
      <c r="CR499" s="98"/>
      <c r="CS499" s="98"/>
      <c r="CT499" s="98"/>
      <c r="CU499" s="98"/>
      <c r="CV499" s="98"/>
      <c r="CW499" s="98"/>
      <c r="CX499" s="98"/>
      <c r="CY499" s="98"/>
      <c r="CZ499" s="98"/>
      <c r="DA499" s="98"/>
      <c r="DB499" s="98"/>
      <c r="DC499" s="98"/>
      <c r="DD499" s="98"/>
      <c r="DE499" s="98"/>
      <c r="DF499" s="98"/>
      <c r="DG499" s="98"/>
      <c r="DH499" s="98"/>
      <c r="DI499" s="98"/>
      <c r="DJ499" s="98"/>
      <c r="DK499" s="98"/>
      <c r="DL499" s="98"/>
      <c r="DM499" s="98"/>
      <c r="DN499" s="98"/>
      <c r="DO499" s="98"/>
      <c r="DP499" s="98"/>
      <c r="DQ499" s="98"/>
      <c r="DR499" s="98"/>
      <c r="DS499" s="98"/>
      <c r="DT499" s="98"/>
      <c r="DU499" s="98"/>
      <c r="DV499" s="98"/>
      <c r="DW499" s="98"/>
      <c r="DX499" s="98"/>
      <c r="DY499" s="98"/>
      <c r="DZ499" s="98"/>
      <c r="EA499" s="98"/>
      <c r="EB499" s="98"/>
      <c r="EC499" s="98"/>
      <c r="ED499" s="98"/>
      <c r="EE499" s="98"/>
      <c r="EF499" s="98"/>
      <c r="EG499" s="98"/>
      <c r="EH499" s="98"/>
      <c r="EI499" s="98"/>
      <c r="EJ499" s="98"/>
      <c r="EK499" s="98"/>
      <c r="EL499" s="98"/>
      <c r="EM499" s="98"/>
      <c r="EN499" s="98"/>
      <c r="EO499" s="98"/>
      <c r="EP499" s="98"/>
      <c r="EQ499" s="98"/>
      <c r="ER499" s="98"/>
      <c r="ES499" s="98"/>
      <c r="ET499" s="98"/>
      <c r="EU499" s="98"/>
      <c r="EV499" s="98"/>
      <c r="EW499" s="98"/>
      <c r="EX499" s="98"/>
      <c r="EY499" s="98"/>
      <c r="EZ499" s="98"/>
      <c r="FA499" s="98"/>
      <c r="FB499" s="98"/>
      <c r="FC499" s="98"/>
      <c r="FD499" s="98"/>
      <c r="FE499" s="98"/>
      <c r="FF499" s="98"/>
      <c r="FG499" s="98"/>
      <c r="FH499" s="98"/>
      <c r="FI499" s="98"/>
      <c r="FJ499" s="98"/>
      <c r="FK499" s="98"/>
      <c r="FL499" s="98"/>
      <c r="FM499" s="98"/>
      <c r="FN499" s="98"/>
      <c r="FO499" s="98"/>
      <c r="FP499" s="98"/>
      <c r="FQ499" s="98"/>
      <c r="FR499" s="98"/>
      <c r="FS499" s="98"/>
      <c r="FT499" s="98"/>
      <c r="FU499" s="98"/>
      <c r="FV499" s="98"/>
      <c r="FW499" s="98"/>
      <c r="FX499" s="98"/>
      <c r="FY499" s="98"/>
      <c r="FZ499" s="98"/>
      <c r="GA499" s="98"/>
      <c r="GB499" s="98"/>
      <c r="GC499" s="98"/>
      <c r="GD499" s="98"/>
      <c r="GE499" s="98"/>
      <c r="GF499" s="98"/>
      <c r="GG499" s="98"/>
      <c r="GH499" s="98"/>
      <c r="GI499" s="98"/>
      <c r="GJ499" s="98"/>
      <c r="GK499" s="98"/>
      <c r="GL499" s="98"/>
      <c r="GM499" s="98"/>
      <c r="GN499" s="98"/>
      <c r="GO499" s="98"/>
      <c r="GP499" s="98"/>
      <c r="GQ499" s="98"/>
      <c r="GR499" s="98"/>
      <c r="GS499" s="98"/>
      <c r="GT499" s="98"/>
      <c r="GU499" s="98"/>
      <c r="GV499" s="98"/>
      <c r="GW499" s="98"/>
      <c r="GX499" s="98"/>
      <c r="GY499" s="98"/>
      <c r="GZ499" s="98"/>
      <c r="HA499" s="98"/>
      <c r="HB499" s="98"/>
      <c r="HC499" s="98"/>
      <c r="HD499" s="98"/>
      <c r="HE499" s="98"/>
      <c r="HF499" s="98"/>
      <c r="HG499" s="98"/>
      <c r="HH499" s="98"/>
      <c r="HI499" s="98"/>
      <c r="HJ499" s="98"/>
      <c r="HK499" s="98"/>
      <c r="HL499" s="98"/>
      <c r="HM499" s="98"/>
      <c r="HN499" s="98"/>
      <c r="HO499" s="98"/>
      <c r="HP499" s="98"/>
      <c r="HQ499" s="98"/>
      <c r="HR499" s="98"/>
      <c r="HS499" s="98"/>
      <c r="HT499" s="98"/>
      <c r="HU499" s="98"/>
      <c r="HV499" s="98"/>
      <c r="HW499" s="98"/>
      <c r="HX499" s="98"/>
      <c r="HY499" s="98"/>
      <c r="HZ499" s="98"/>
      <c r="IA499" s="98"/>
      <c r="IB499" s="98"/>
      <c r="IC499" s="98"/>
      <c r="ID499" s="98"/>
      <c r="IE499" s="98"/>
      <c r="IF499" s="98"/>
      <c r="IG499" s="98"/>
      <c r="IH499" s="98"/>
      <c r="II499" s="98"/>
      <c r="IJ499" s="98"/>
      <c r="IK499" s="98"/>
      <c r="IL499" s="98"/>
      <c r="IM499" s="98"/>
      <c r="IN499" s="98"/>
      <c r="IO499" s="98"/>
      <c r="IP499" s="98"/>
      <c r="IQ499" s="98"/>
      <c r="IR499" s="98"/>
      <c r="IS499" s="98"/>
      <c r="IT499" s="98"/>
      <c r="IU499" s="98"/>
      <c r="IV499" s="98"/>
      <c r="IW499" s="98"/>
    </row>
    <row r="500" spans="1:257" ht="24.9" customHeight="1">
      <c r="A500" s="80"/>
      <c r="B500" s="99"/>
      <c r="C500" s="16"/>
      <c r="D500" s="16"/>
      <c r="E500" s="38"/>
      <c r="F500" s="38"/>
      <c r="G500" s="38"/>
      <c r="H500" s="38"/>
      <c r="I500" s="38"/>
      <c r="J500" s="15"/>
      <c r="K500" s="15"/>
      <c r="L500" s="100"/>
      <c r="M500" s="15"/>
      <c r="N500" s="99"/>
      <c r="O500" s="16"/>
      <c r="P500" s="16"/>
      <c r="Q500" s="38"/>
      <c r="R500" s="38"/>
      <c r="S500" s="38"/>
      <c r="T500" s="38"/>
      <c r="U500" s="38"/>
      <c r="V500" s="15"/>
      <c r="W500" s="15"/>
      <c r="X500" s="100"/>
    </row>
    <row r="501" spans="1:257" ht="24.9" customHeight="1">
      <c r="A501" s="80">
        <v>1</v>
      </c>
      <c r="B501" s="99"/>
      <c r="C501" s="101" t="s">
        <v>71</v>
      </c>
      <c r="D501" s="16"/>
      <c r="E501" s="119" t="str">
        <f>$AF$64</f>
        <v xml:space="preserve"> VIRCILIO CROSARA-ITU </v>
      </c>
      <c r="F501" s="119"/>
      <c r="G501" s="119"/>
      <c r="H501" s="119"/>
      <c r="I501" s="119"/>
      <c r="J501" s="15"/>
      <c r="K501" s="15"/>
      <c r="L501" s="100"/>
      <c r="M501" s="15"/>
      <c r="N501" s="99"/>
      <c r="O501" s="101" t="s">
        <v>71</v>
      </c>
      <c r="P501" s="16"/>
      <c r="Q501" s="119" t="str">
        <f>$AF$65</f>
        <v xml:space="preserve"> BUENO-ITU </v>
      </c>
      <c r="R501" s="119"/>
      <c r="S501" s="119"/>
      <c r="T501" s="119"/>
      <c r="U501" s="119"/>
      <c r="V501" s="15"/>
      <c r="W501" s="15"/>
      <c r="X501" s="100"/>
    </row>
    <row r="502" spans="1:257" ht="24.9" customHeight="1">
      <c r="A502" s="80">
        <v>1</v>
      </c>
      <c r="B502" s="99"/>
      <c r="C502" s="122">
        <f>$AC$64</f>
        <v>1</v>
      </c>
      <c r="D502" s="36"/>
      <c r="E502" s="119"/>
      <c r="F502" s="119"/>
      <c r="G502" s="119"/>
      <c r="H502" s="119"/>
      <c r="I502" s="119"/>
      <c r="J502" s="15"/>
      <c r="K502" s="121"/>
      <c r="L502" s="100"/>
      <c r="M502" s="15"/>
      <c r="N502" s="99"/>
      <c r="O502" s="122">
        <f>$AC$65</f>
        <v>1</v>
      </c>
      <c r="P502" s="36"/>
      <c r="Q502" s="119"/>
      <c r="R502" s="119"/>
      <c r="S502" s="119"/>
      <c r="T502" s="119"/>
      <c r="U502" s="119"/>
      <c r="V502" s="15"/>
      <c r="W502" s="121"/>
      <c r="X502" s="100"/>
    </row>
    <row r="503" spans="1:257" ht="24.9" customHeight="1">
      <c r="A503" s="80"/>
      <c r="B503" s="99"/>
      <c r="C503" s="122"/>
      <c r="D503" s="36"/>
      <c r="E503" s="102"/>
      <c r="F503" s="102"/>
      <c r="G503" s="102"/>
      <c r="H503" s="102"/>
      <c r="I503" s="102"/>
      <c r="J503" s="15"/>
      <c r="K503" s="121"/>
      <c r="L503" s="100"/>
      <c r="M503" s="15"/>
      <c r="N503" s="99"/>
      <c r="O503" s="122"/>
      <c r="P503" s="36"/>
      <c r="Q503" s="102"/>
      <c r="R503" s="102"/>
      <c r="S503" s="102"/>
      <c r="T503" s="102"/>
      <c r="U503" s="102"/>
      <c r="V503" s="15"/>
      <c r="W503" s="121"/>
      <c r="X503" s="100"/>
    </row>
    <row r="504" spans="1:257" ht="24.9" customHeight="1">
      <c r="A504" s="80"/>
      <c r="B504" s="99"/>
      <c r="C504" s="15"/>
      <c r="D504" s="36"/>
      <c r="E504" s="102"/>
      <c r="F504" s="102"/>
      <c r="G504" s="102"/>
      <c r="H504" s="102"/>
      <c r="I504" s="102"/>
      <c r="J504" s="15"/>
      <c r="K504" s="121"/>
      <c r="L504" s="100"/>
      <c r="M504" s="15"/>
      <c r="N504" s="99"/>
      <c r="O504" s="15"/>
      <c r="P504" s="36"/>
      <c r="Q504" s="102"/>
      <c r="R504" s="102"/>
      <c r="S504" s="102"/>
      <c r="T504" s="102"/>
      <c r="U504" s="102"/>
      <c r="V504" s="15"/>
      <c r="W504" s="121"/>
      <c r="X504" s="100"/>
    </row>
    <row r="505" spans="1:257" ht="24.9" customHeight="1">
      <c r="A505" s="80"/>
      <c r="B505" s="99"/>
      <c r="C505" s="101" t="s">
        <v>72</v>
      </c>
      <c r="D505" s="36"/>
      <c r="E505" s="102"/>
      <c r="F505" s="102"/>
      <c r="G505" s="102"/>
      <c r="H505" s="102"/>
      <c r="I505" s="102"/>
      <c r="J505" s="15"/>
      <c r="K505" s="15"/>
      <c r="L505" s="100"/>
      <c r="M505" s="15"/>
      <c r="N505" s="99"/>
      <c r="O505" s="101" t="s">
        <v>72</v>
      </c>
      <c r="P505" s="36"/>
      <c r="Q505" s="102"/>
      <c r="R505" s="102"/>
      <c r="S505" s="102"/>
      <c r="T505" s="102"/>
      <c r="U505" s="102"/>
      <c r="V505" s="15"/>
      <c r="W505" s="15"/>
      <c r="X505" s="100"/>
    </row>
    <row r="506" spans="1:257" ht="24.9" customHeight="1">
      <c r="A506" s="80"/>
      <c r="B506" s="103"/>
      <c r="C506" s="122">
        <f>$AD$64</f>
        <v>11</v>
      </c>
      <c r="D506" s="15"/>
      <c r="E506" s="15"/>
      <c r="F506" s="15"/>
      <c r="G506" s="15"/>
      <c r="H506" s="15"/>
      <c r="I506" s="15"/>
      <c r="J506" s="15"/>
      <c r="K506" s="15"/>
      <c r="L506" s="100"/>
      <c r="M506" s="15"/>
      <c r="N506" s="103"/>
      <c r="O506" s="122">
        <f>$AD$65</f>
        <v>11</v>
      </c>
      <c r="P506" s="15"/>
      <c r="Q506" s="15"/>
      <c r="R506" s="15"/>
      <c r="S506" s="15"/>
      <c r="T506" s="15"/>
      <c r="U506" s="15"/>
      <c r="V506" s="15"/>
      <c r="W506" s="15"/>
      <c r="X506" s="100"/>
    </row>
    <row r="507" spans="1:257" ht="24.9" customHeight="1">
      <c r="A507" s="80">
        <v>1</v>
      </c>
      <c r="B507" s="103"/>
      <c r="C507" s="122"/>
      <c r="D507" s="15"/>
      <c r="E507" s="119" t="str">
        <f>$AG$64</f>
        <v xml:space="preserve"> BUZIN-ECSB </v>
      </c>
      <c r="F507" s="119"/>
      <c r="G507" s="119"/>
      <c r="H507" s="119"/>
      <c r="I507" s="119"/>
      <c r="J507" s="15"/>
      <c r="K507" s="15"/>
      <c r="L507" s="100"/>
      <c r="M507" s="15"/>
      <c r="N507" s="103"/>
      <c r="O507" s="122"/>
      <c r="P507" s="15"/>
      <c r="Q507" s="119" t="str">
        <f>$AG$65</f>
        <v xml:space="preserve"> JULIO ERCOLIN-ECSB </v>
      </c>
      <c r="R507" s="119"/>
      <c r="S507" s="119"/>
      <c r="T507" s="119"/>
      <c r="U507" s="119"/>
      <c r="V507" s="15"/>
      <c r="W507" s="15"/>
      <c r="X507" s="100"/>
    </row>
    <row r="508" spans="1:257" ht="24.9" customHeight="1">
      <c r="A508" s="80">
        <v>1</v>
      </c>
      <c r="B508" s="103"/>
      <c r="C508" s="15"/>
      <c r="D508" s="15"/>
      <c r="E508" s="119"/>
      <c r="F508" s="119"/>
      <c r="G508" s="119"/>
      <c r="H508" s="119"/>
      <c r="I508" s="119"/>
      <c r="J508" s="15"/>
      <c r="K508" s="121"/>
      <c r="L508" s="100"/>
      <c r="M508" s="15"/>
      <c r="N508" s="103"/>
      <c r="O508" s="15"/>
      <c r="P508" s="15"/>
      <c r="Q508" s="119"/>
      <c r="R508" s="119"/>
      <c r="S508" s="119"/>
      <c r="T508" s="119"/>
      <c r="U508" s="119"/>
      <c r="V508" s="15"/>
      <c r="W508" s="121"/>
      <c r="X508" s="100"/>
    </row>
    <row r="509" spans="1:257" ht="24.9" customHeight="1">
      <c r="A509" s="80"/>
      <c r="B509" s="103"/>
      <c r="C509" s="101" t="s">
        <v>68</v>
      </c>
      <c r="D509" s="15"/>
      <c r="E509" s="102"/>
      <c r="F509" s="102"/>
      <c r="G509" s="102"/>
      <c r="H509" s="102"/>
      <c r="I509" s="102"/>
      <c r="J509" s="15"/>
      <c r="K509" s="121"/>
      <c r="L509" s="100"/>
      <c r="M509" s="15"/>
      <c r="N509" s="103"/>
      <c r="O509" s="101" t="s">
        <v>68</v>
      </c>
      <c r="P509" s="15"/>
      <c r="Q509" s="102"/>
      <c r="R509" s="102"/>
      <c r="S509" s="102"/>
      <c r="T509" s="102"/>
      <c r="U509" s="102"/>
      <c r="V509" s="15"/>
      <c r="W509" s="121"/>
      <c r="X509" s="100"/>
    </row>
    <row r="510" spans="1:257" ht="24.9" customHeight="1">
      <c r="A510" s="80"/>
      <c r="B510" s="103"/>
      <c r="C510" s="122">
        <f>$AE$64</f>
        <v>3</v>
      </c>
      <c r="D510" s="15"/>
      <c r="E510" s="102"/>
      <c r="F510" s="102"/>
      <c r="G510" s="102"/>
      <c r="H510" s="102"/>
      <c r="I510" s="102"/>
      <c r="J510" s="15"/>
      <c r="K510" s="121"/>
      <c r="L510" s="100"/>
      <c r="M510" s="15"/>
      <c r="N510" s="103"/>
      <c r="O510" s="122">
        <f>$AE$65</f>
        <v>4</v>
      </c>
      <c r="P510" s="15"/>
      <c r="Q510" s="102"/>
      <c r="R510" s="102"/>
      <c r="S510" s="102"/>
      <c r="T510" s="102"/>
      <c r="U510" s="102"/>
      <c r="V510" s="15"/>
      <c r="W510" s="121"/>
      <c r="X510" s="100"/>
    </row>
    <row r="511" spans="1:257" ht="24.9" customHeight="1">
      <c r="A511" s="80"/>
      <c r="B511" s="103"/>
      <c r="C511" s="122"/>
      <c r="D511" s="15"/>
      <c r="E511" s="102"/>
      <c r="F511" s="102"/>
      <c r="G511" s="102"/>
      <c r="H511" s="102"/>
      <c r="I511" s="102"/>
      <c r="J511" s="15"/>
      <c r="K511" s="15"/>
      <c r="L511" s="100"/>
      <c r="M511" s="15"/>
      <c r="N511" s="103"/>
      <c r="O511" s="122"/>
      <c r="P511" s="15"/>
      <c r="Q511" s="102"/>
      <c r="R511" s="102"/>
      <c r="S511" s="102"/>
      <c r="T511" s="102"/>
      <c r="U511" s="102"/>
      <c r="V511" s="15"/>
      <c r="W511" s="15"/>
      <c r="X511" s="100"/>
    </row>
    <row r="512" spans="1:257" ht="24.9" customHeight="1">
      <c r="A512" s="80"/>
      <c r="B512" s="104"/>
      <c r="C512" s="105"/>
      <c r="D512" s="105"/>
      <c r="E512" s="105"/>
      <c r="F512" s="105"/>
      <c r="G512" s="105"/>
      <c r="H512" s="105"/>
      <c r="I512" s="105"/>
      <c r="J512" s="105"/>
      <c r="K512" s="105"/>
      <c r="L512" s="106"/>
      <c r="M512" s="15"/>
      <c r="N512" s="104"/>
      <c r="O512" s="105"/>
      <c r="P512" s="105"/>
      <c r="Q512" s="105"/>
      <c r="R512" s="105"/>
      <c r="S512" s="105"/>
      <c r="T512" s="105"/>
      <c r="U512" s="105"/>
      <c r="V512" s="105"/>
      <c r="W512" s="105"/>
      <c r="X512" s="106"/>
    </row>
    <row r="513" spans="1:257" ht="24.9" customHeight="1">
      <c r="A513" s="80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57" ht="24.9" customHeight="1">
      <c r="A514" s="80"/>
      <c r="B514" s="82"/>
      <c r="C514" s="83" t="s">
        <v>64</v>
      </c>
      <c r="D514" s="84"/>
      <c r="E514" s="84"/>
      <c r="F514" s="84"/>
      <c r="G514" s="84"/>
      <c r="H514" s="84"/>
      <c r="I514" s="84"/>
      <c r="J514" s="84"/>
      <c r="K514" s="85" t="s">
        <v>65</v>
      </c>
      <c r="L514" s="86"/>
      <c r="M514" s="15"/>
      <c r="N514" s="82"/>
      <c r="O514" s="83" t="s">
        <v>64</v>
      </c>
      <c r="P514" s="84"/>
      <c r="Q514" s="84"/>
      <c r="R514" s="84"/>
      <c r="S514" s="84"/>
      <c r="T514" s="84"/>
      <c r="U514" s="84"/>
      <c r="V514" s="84"/>
      <c r="W514" s="85" t="s">
        <v>65</v>
      </c>
      <c r="X514" s="86"/>
    </row>
    <row r="515" spans="1:257" ht="24.9" customHeight="1">
      <c r="A515" s="90"/>
      <c r="B515" s="91"/>
      <c r="C515" s="92" t="str">
        <f>$AA$66</f>
        <v>F.P.F.M. - Taça São Paulo - 2026</v>
      </c>
      <c r="D515" s="93"/>
      <c r="E515" s="93"/>
      <c r="F515" s="93"/>
      <c r="G515" s="93"/>
      <c r="H515" s="93"/>
      <c r="I515" s="93"/>
      <c r="J515" s="93"/>
      <c r="K515" s="94" t="str">
        <f>$AB$66</f>
        <v>ADULTO - Interior - Ituano</v>
      </c>
      <c r="L515" s="95"/>
      <c r="M515" s="96"/>
      <c r="N515" s="97"/>
      <c r="O515" s="92" t="str">
        <f>$AA$67</f>
        <v>F.P.F.M. - Taça São Paulo - 2026</v>
      </c>
      <c r="P515" s="93"/>
      <c r="Q515" s="93"/>
      <c r="R515" s="93"/>
      <c r="S515" s="93"/>
      <c r="T515" s="93"/>
      <c r="U515" s="93"/>
      <c r="V515" s="93"/>
      <c r="W515" s="94" t="str">
        <f>$AB$67</f>
        <v>ADULTO - Interior - Ituano</v>
      </c>
      <c r="X515" s="95"/>
      <c r="Y515" s="98"/>
      <c r="Z515" s="98"/>
      <c r="AA515" s="98"/>
      <c r="AB515" s="98"/>
      <c r="AC515" s="98"/>
      <c r="AD515" s="98"/>
      <c r="AE515" s="98"/>
      <c r="AF515" s="98"/>
      <c r="AG515" s="98"/>
      <c r="AH515" s="98"/>
      <c r="AI515" s="98"/>
      <c r="AJ515" s="98"/>
      <c r="AK515" s="98"/>
      <c r="AL515" s="98"/>
      <c r="AM515" s="98"/>
      <c r="AN515" s="98"/>
      <c r="AO515" s="98"/>
      <c r="AP515" s="98"/>
      <c r="AQ515" s="98"/>
      <c r="AR515" s="98"/>
      <c r="AS515" s="98"/>
      <c r="AT515" s="98"/>
      <c r="AU515" s="98"/>
      <c r="AV515" s="98"/>
      <c r="AW515" s="98"/>
      <c r="AX515" s="98"/>
      <c r="AY515" s="98"/>
      <c r="AZ515" s="98"/>
      <c r="BA515" s="98"/>
      <c r="BB515" s="98"/>
      <c r="BC515" s="98"/>
      <c r="BD515" s="98"/>
      <c r="BE515" s="98"/>
      <c r="BF515" s="98"/>
      <c r="BG515" s="98"/>
      <c r="BH515" s="98"/>
      <c r="BI515" s="98"/>
      <c r="BJ515" s="98"/>
      <c r="BK515" s="98"/>
      <c r="BL515" s="98"/>
      <c r="BM515" s="98"/>
      <c r="BN515" s="98"/>
      <c r="BO515" s="98"/>
      <c r="BP515" s="98"/>
      <c r="BQ515" s="98"/>
      <c r="BR515" s="98"/>
      <c r="BS515" s="98"/>
      <c r="BT515" s="98"/>
      <c r="BU515" s="98"/>
      <c r="BV515" s="98"/>
      <c r="BW515" s="98"/>
      <c r="BX515" s="98"/>
      <c r="BY515" s="98"/>
      <c r="BZ515" s="98"/>
      <c r="CA515" s="98"/>
      <c r="CB515" s="98"/>
      <c r="CC515" s="98"/>
      <c r="CD515" s="98"/>
      <c r="CE515" s="98"/>
      <c r="CF515" s="98"/>
      <c r="CG515" s="98"/>
      <c r="CH515" s="98"/>
      <c r="CI515" s="98"/>
      <c r="CJ515" s="98"/>
      <c r="CK515" s="98"/>
      <c r="CL515" s="98"/>
      <c r="CM515" s="98"/>
      <c r="CN515" s="98"/>
      <c r="CO515" s="98"/>
      <c r="CP515" s="98"/>
      <c r="CQ515" s="98"/>
      <c r="CR515" s="98"/>
      <c r="CS515" s="98"/>
      <c r="CT515" s="98"/>
      <c r="CU515" s="98"/>
      <c r="CV515" s="98"/>
      <c r="CW515" s="98"/>
      <c r="CX515" s="98"/>
      <c r="CY515" s="98"/>
      <c r="CZ515" s="98"/>
      <c r="DA515" s="98"/>
      <c r="DB515" s="98"/>
      <c r="DC515" s="98"/>
      <c r="DD515" s="98"/>
      <c r="DE515" s="98"/>
      <c r="DF515" s="98"/>
      <c r="DG515" s="98"/>
      <c r="DH515" s="98"/>
      <c r="DI515" s="98"/>
      <c r="DJ515" s="98"/>
      <c r="DK515" s="98"/>
      <c r="DL515" s="98"/>
      <c r="DM515" s="98"/>
      <c r="DN515" s="98"/>
      <c r="DO515" s="98"/>
      <c r="DP515" s="98"/>
      <c r="DQ515" s="98"/>
      <c r="DR515" s="98"/>
      <c r="DS515" s="98"/>
      <c r="DT515" s="98"/>
      <c r="DU515" s="98"/>
      <c r="DV515" s="98"/>
      <c r="DW515" s="98"/>
      <c r="DX515" s="98"/>
      <c r="DY515" s="98"/>
      <c r="DZ515" s="98"/>
      <c r="EA515" s="98"/>
      <c r="EB515" s="98"/>
      <c r="EC515" s="98"/>
      <c r="ED515" s="98"/>
      <c r="EE515" s="98"/>
      <c r="EF515" s="98"/>
      <c r="EG515" s="98"/>
      <c r="EH515" s="98"/>
      <c r="EI515" s="98"/>
      <c r="EJ515" s="98"/>
      <c r="EK515" s="98"/>
      <c r="EL515" s="98"/>
      <c r="EM515" s="98"/>
      <c r="EN515" s="98"/>
      <c r="EO515" s="98"/>
      <c r="EP515" s="98"/>
      <c r="EQ515" s="98"/>
      <c r="ER515" s="98"/>
      <c r="ES515" s="98"/>
      <c r="ET515" s="98"/>
      <c r="EU515" s="98"/>
      <c r="EV515" s="98"/>
      <c r="EW515" s="98"/>
      <c r="EX515" s="98"/>
      <c r="EY515" s="98"/>
      <c r="EZ515" s="98"/>
      <c r="FA515" s="98"/>
      <c r="FB515" s="98"/>
      <c r="FC515" s="98"/>
      <c r="FD515" s="98"/>
      <c r="FE515" s="98"/>
      <c r="FF515" s="98"/>
      <c r="FG515" s="98"/>
      <c r="FH515" s="98"/>
      <c r="FI515" s="98"/>
      <c r="FJ515" s="98"/>
      <c r="FK515" s="98"/>
      <c r="FL515" s="98"/>
      <c r="FM515" s="98"/>
      <c r="FN515" s="98"/>
      <c r="FO515" s="98"/>
      <c r="FP515" s="98"/>
      <c r="FQ515" s="98"/>
      <c r="FR515" s="98"/>
      <c r="FS515" s="98"/>
      <c r="FT515" s="98"/>
      <c r="FU515" s="98"/>
      <c r="FV515" s="98"/>
      <c r="FW515" s="98"/>
      <c r="FX515" s="98"/>
      <c r="FY515" s="98"/>
      <c r="FZ515" s="98"/>
      <c r="GA515" s="98"/>
      <c r="GB515" s="98"/>
      <c r="GC515" s="98"/>
      <c r="GD515" s="98"/>
      <c r="GE515" s="98"/>
      <c r="GF515" s="98"/>
      <c r="GG515" s="98"/>
      <c r="GH515" s="98"/>
      <c r="GI515" s="98"/>
      <c r="GJ515" s="98"/>
      <c r="GK515" s="98"/>
      <c r="GL515" s="98"/>
      <c r="GM515" s="98"/>
      <c r="GN515" s="98"/>
      <c r="GO515" s="98"/>
      <c r="GP515" s="98"/>
      <c r="GQ515" s="98"/>
      <c r="GR515" s="98"/>
      <c r="GS515" s="98"/>
      <c r="GT515" s="98"/>
      <c r="GU515" s="98"/>
      <c r="GV515" s="98"/>
      <c r="GW515" s="98"/>
      <c r="GX515" s="98"/>
      <c r="GY515" s="98"/>
      <c r="GZ515" s="98"/>
      <c r="HA515" s="98"/>
      <c r="HB515" s="98"/>
      <c r="HC515" s="98"/>
      <c r="HD515" s="98"/>
      <c r="HE515" s="98"/>
      <c r="HF515" s="98"/>
      <c r="HG515" s="98"/>
      <c r="HH515" s="98"/>
      <c r="HI515" s="98"/>
      <c r="HJ515" s="98"/>
      <c r="HK515" s="98"/>
      <c r="HL515" s="98"/>
      <c r="HM515" s="98"/>
      <c r="HN515" s="98"/>
      <c r="HO515" s="98"/>
      <c r="HP515" s="98"/>
      <c r="HQ515" s="98"/>
      <c r="HR515" s="98"/>
      <c r="HS515" s="98"/>
      <c r="HT515" s="98"/>
      <c r="HU515" s="98"/>
      <c r="HV515" s="98"/>
      <c r="HW515" s="98"/>
      <c r="HX515" s="98"/>
      <c r="HY515" s="98"/>
      <c r="HZ515" s="98"/>
      <c r="IA515" s="98"/>
      <c r="IB515" s="98"/>
      <c r="IC515" s="98"/>
      <c r="ID515" s="98"/>
      <c r="IE515" s="98"/>
      <c r="IF515" s="98"/>
      <c r="IG515" s="98"/>
      <c r="IH515" s="98"/>
      <c r="II515" s="98"/>
      <c r="IJ515" s="98"/>
      <c r="IK515" s="98"/>
      <c r="IL515" s="98"/>
      <c r="IM515" s="98"/>
      <c r="IN515" s="98"/>
      <c r="IO515" s="98"/>
      <c r="IP515" s="98"/>
      <c r="IQ515" s="98"/>
      <c r="IR515" s="98"/>
      <c r="IS515" s="98"/>
      <c r="IT515" s="98"/>
      <c r="IU515" s="98"/>
      <c r="IV515" s="98"/>
      <c r="IW515" s="98"/>
    </row>
    <row r="516" spans="1:257" ht="24.9" customHeight="1">
      <c r="A516" s="80"/>
      <c r="B516" s="99"/>
      <c r="C516" s="16"/>
      <c r="D516" s="16"/>
      <c r="E516" s="38"/>
      <c r="F516" s="38"/>
      <c r="G516" s="38"/>
      <c r="H516" s="38"/>
      <c r="I516" s="38"/>
      <c r="J516" s="15"/>
      <c r="K516" s="15"/>
      <c r="L516" s="100"/>
      <c r="M516" s="15"/>
      <c r="N516" s="99"/>
      <c r="O516" s="16"/>
      <c r="P516" s="16"/>
      <c r="Q516" s="38"/>
      <c r="R516" s="38"/>
      <c r="S516" s="38"/>
      <c r="T516" s="38"/>
      <c r="U516" s="38"/>
      <c r="V516" s="15"/>
      <c r="W516" s="15"/>
      <c r="X516" s="100"/>
    </row>
    <row r="517" spans="1:257" ht="24.9" customHeight="1">
      <c r="A517" s="80">
        <v>1</v>
      </c>
      <c r="B517" s="99"/>
      <c r="C517" s="101" t="s">
        <v>71</v>
      </c>
      <c r="D517" s="16"/>
      <c r="E517" s="119" t="str">
        <f>$AF$66</f>
        <v xml:space="preserve"> JOÃO JANUARIO-ITU </v>
      </c>
      <c r="F517" s="119"/>
      <c r="G517" s="119"/>
      <c r="H517" s="119"/>
      <c r="I517" s="119"/>
      <c r="J517" s="15"/>
      <c r="K517" s="15"/>
      <c r="L517" s="100"/>
      <c r="M517" s="15"/>
      <c r="N517" s="99"/>
      <c r="O517" s="101" t="s">
        <v>71</v>
      </c>
      <c r="P517" s="16"/>
      <c r="Q517" s="119" t="str">
        <f>$AF$67</f>
        <v xml:space="preserve"> TCHAKA-ITU </v>
      </c>
      <c r="R517" s="119"/>
      <c r="S517" s="119"/>
      <c r="T517" s="119"/>
      <c r="U517" s="119"/>
      <c r="V517" s="15"/>
      <c r="W517" s="15"/>
      <c r="X517" s="100"/>
    </row>
    <row r="518" spans="1:257" ht="24.9" customHeight="1">
      <c r="A518" s="80">
        <v>1</v>
      </c>
      <c r="B518" s="99"/>
      <c r="C518" s="122">
        <f>$AC$66</f>
        <v>1</v>
      </c>
      <c r="D518" s="36"/>
      <c r="E518" s="119"/>
      <c r="F518" s="119"/>
      <c r="G518" s="119"/>
      <c r="H518" s="119"/>
      <c r="I518" s="119"/>
      <c r="J518" s="15"/>
      <c r="K518" s="121"/>
      <c r="L518" s="100"/>
      <c r="M518" s="15"/>
      <c r="N518" s="99"/>
      <c r="O518" s="122">
        <f>$AC$67</f>
        <v>1</v>
      </c>
      <c r="P518" s="36"/>
      <c r="Q518" s="119"/>
      <c r="R518" s="119"/>
      <c r="S518" s="119"/>
      <c r="T518" s="119"/>
      <c r="U518" s="119"/>
      <c r="V518" s="15"/>
      <c r="W518" s="121"/>
      <c r="X518" s="100"/>
    </row>
    <row r="519" spans="1:257" ht="24.9" customHeight="1">
      <c r="A519" s="80"/>
      <c r="B519" s="99"/>
      <c r="C519" s="122"/>
      <c r="D519" s="36"/>
      <c r="E519" s="102"/>
      <c r="F519" s="102"/>
      <c r="G519" s="102"/>
      <c r="H519" s="102"/>
      <c r="I519" s="102"/>
      <c r="J519" s="15"/>
      <c r="K519" s="121"/>
      <c r="L519" s="100"/>
      <c r="M519" s="15"/>
      <c r="N519" s="99"/>
      <c r="O519" s="122"/>
      <c r="P519" s="36"/>
      <c r="Q519" s="102"/>
      <c r="R519" s="102"/>
      <c r="S519" s="102"/>
      <c r="T519" s="102"/>
      <c r="U519" s="102"/>
      <c r="V519" s="15"/>
      <c r="W519" s="121"/>
      <c r="X519" s="100"/>
    </row>
    <row r="520" spans="1:257" ht="24.9" customHeight="1">
      <c r="A520" s="80"/>
      <c r="B520" s="99"/>
      <c r="C520" s="15"/>
      <c r="D520" s="36"/>
      <c r="E520" s="102"/>
      <c r="F520" s="102"/>
      <c r="G520" s="102"/>
      <c r="H520" s="102"/>
      <c r="I520" s="102"/>
      <c r="J520" s="15"/>
      <c r="K520" s="121"/>
      <c r="L520" s="100"/>
      <c r="M520" s="15"/>
      <c r="N520" s="99"/>
      <c r="O520" s="15"/>
      <c r="P520" s="36"/>
      <c r="Q520" s="102"/>
      <c r="R520" s="102"/>
      <c r="S520" s="102"/>
      <c r="T520" s="102"/>
      <c r="U520" s="102"/>
      <c r="V520" s="15"/>
      <c r="W520" s="121"/>
      <c r="X520" s="100"/>
    </row>
    <row r="521" spans="1:257" ht="24.9" customHeight="1">
      <c r="A521" s="80"/>
      <c r="B521" s="99"/>
      <c r="C521" s="101" t="s">
        <v>72</v>
      </c>
      <c r="D521" s="36"/>
      <c r="E521" s="102"/>
      <c r="F521" s="102"/>
      <c r="G521" s="102"/>
      <c r="H521" s="102"/>
      <c r="I521" s="102"/>
      <c r="J521" s="15"/>
      <c r="K521" s="15"/>
      <c r="L521" s="100"/>
      <c r="M521" s="15"/>
      <c r="N521" s="99"/>
      <c r="O521" s="101" t="s">
        <v>72</v>
      </c>
      <c r="P521" s="36"/>
      <c r="Q521" s="102"/>
      <c r="R521" s="102"/>
      <c r="S521" s="102"/>
      <c r="T521" s="102"/>
      <c r="U521" s="102"/>
      <c r="V521" s="15"/>
      <c r="W521" s="15"/>
      <c r="X521" s="100"/>
    </row>
    <row r="522" spans="1:257" ht="24.9" customHeight="1">
      <c r="A522" s="80"/>
      <c r="B522" s="103"/>
      <c r="C522" s="122">
        <f>$AD$66</f>
        <v>11</v>
      </c>
      <c r="D522" s="15"/>
      <c r="E522" s="15"/>
      <c r="F522" s="15"/>
      <c r="G522" s="15"/>
      <c r="H522" s="15"/>
      <c r="I522" s="15"/>
      <c r="J522" s="15"/>
      <c r="K522" s="15"/>
      <c r="L522" s="100"/>
      <c r="M522" s="15"/>
      <c r="N522" s="103"/>
      <c r="O522" s="122">
        <f>$AD$67</f>
        <v>11</v>
      </c>
      <c r="P522" s="15"/>
      <c r="Q522" s="15"/>
      <c r="R522" s="15"/>
      <c r="S522" s="15"/>
      <c r="T522" s="15"/>
      <c r="U522" s="15"/>
      <c r="V522" s="15"/>
      <c r="W522" s="15"/>
      <c r="X522" s="100"/>
    </row>
    <row r="523" spans="1:257" ht="24.9" customHeight="1">
      <c r="A523" s="80">
        <v>1</v>
      </c>
      <c r="B523" s="103"/>
      <c r="C523" s="122"/>
      <c r="D523" s="15"/>
      <c r="E523" s="119" t="str">
        <f>$AG$66</f>
        <v xml:space="preserve"> LEO DEMELITE-ECSB </v>
      </c>
      <c r="F523" s="119"/>
      <c r="G523" s="119"/>
      <c r="H523" s="119"/>
      <c r="I523" s="119"/>
      <c r="J523" s="15"/>
      <c r="K523" s="15"/>
      <c r="L523" s="100"/>
      <c r="M523" s="15"/>
      <c r="N523" s="103"/>
      <c r="O523" s="122"/>
      <c r="P523" s="15"/>
      <c r="Q523" s="119" t="str">
        <f>$AG$67</f>
        <v xml:space="preserve"> PIETRO ERCOLIN-ECSB </v>
      </c>
      <c r="R523" s="119"/>
      <c r="S523" s="119"/>
      <c r="T523" s="119"/>
      <c r="U523" s="119"/>
      <c r="V523" s="15"/>
      <c r="W523" s="15"/>
      <c r="X523" s="100"/>
    </row>
    <row r="524" spans="1:257" ht="24.9" customHeight="1">
      <c r="A524" s="80">
        <v>1</v>
      </c>
      <c r="B524" s="103"/>
      <c r="C524" s="15"/>
      <c r="D524" s="15"/>
      <c r="E524" s="119"/>
      <c r="F524" s="119"/>
      <c r="G524" s="119"/>
      <c r="H524" s="119"/>
      <c r="I524" s="119"/>
      <c r="J524" s="15"/>
      <c r="K524" s="121"/>
      <c r="L524" s="100"/>
      <c r="M524" s="15"/>
      <c r="N524" s="103"/>
      <c r="O524" s="15"/>
      <c r="P524" s="15"/>
      <c r="Q524" s="119"/>
      <c r="R524" s="119"/>
      <c r="S524" s="119"/>
      <c r="T524" s="119"/>
      <c r="U524" s="119"/>
      <c r="V524" s="15"/>
      <c r="W524" s="121"/>
      <c r="X524" s="100"/>
    </row>
    <row r="525" spans="1:257" ht="24.9" customHeight="1">
      <c r="A525" s="80"/>
      <c r="B525" s="103"/>
      <c r="C525" s="101" t="s">
        <v>68</v>
      </c>
      <c r="D525" s="15"/>
      <c r="E525" s="102"/>
      <c r="F525" s="102"/>
      <c r="G525" s="102"/>
      <c r="H525" s="102"/>
      <c r="I525" s="102"/>
      <c r="J525" s="15"/>
      <c r="K525" s="121"/>
      <c r="L525" s="100"/>
      <c r="M525" s="15"/>
      <c r="N525" s="103"/>
      <c r="O525" s="101" t="s">
        <v>68</v>
      </c>
      <c r="P525" s="15"/>
      <c r="Q525" s="102"/>
      <c r="R525" s="102"/>
      <c r="S525" s="102"/>
      <c r="T525" s="102"/>
      <c r="U525" s="102"/>
      <c r="V525" s="15"/>
      <c r="W525" s="121"/>
      <c r="X525" s="100"/>
    </row>
    <row r="526" spans="1:257" ht="24.9" customHeight="1">
      <c r="A526" s="80"/>
      <c r="B526" s="103"/>
      <c r="C526" s="122">
        <f>$AE$66</f>
        <v>5</v>
      </c>
      <c r="D526" s="15"/>
      <c r="E526" s="102"/>
      <c r="F526" s="102"/>
      <c r="G526" s="102"/>
      <c r="H526" s="102"/>
      <c r="I526" s="102"/>
      <c r="J526" s="15"/>
      <c r="K526" s="121"/>
      <c r="L526" s="100"/>
      <c r="M526" s="15"/>
      <c r="N526" s="103"/>
      <c r="O526" s="122">
        <f>$AE$67</f>
        <v>6</v>
      </c>
      <c r="P526" s="15"/>
      <c r="Q526" s="102"/>
      <c r="R526" s="102"/>
      <c r="S526" s="102"/>
      <c r="T526" s="102"/>
      <c r="U526" s="102"/>
      <c r="V526" s="15"/>
      <c r="W526" s="121"/>
      <c r="X526" s="100"/>
    </row>
    <row r="527" spans="1:257" ht="24.9" customHeight="1">
      <c r="A527" s="80"/>
      <c r="B527" s="103"/>
      <c r="C527" s="122"/>
      <c r="D527" s="15"/>
      <c r="E527" s="102"/>
      <c r="F527" s="102"/>
      <c r="G527" s="102"/>
      <c r="H527" s="102"/>
      <c r="I527" s="102"/>
      <c r="J527" s="15"/>
      <c r="K527" s="15"/>
      <c r="L527" s="100"/>
      <c r="M527" s="15"/>
      <c r="N527" s="103"/>
      <c r="O527" s="122"/>
      <c r="P527" s="15"/>
      <c r="Q527" s="102"/>
      <c r="R527" s="102"/>
      <c r="S527" s="102"/>
      <c r="T527" s="102"/>
      <c r="U527" s="102"/>
      <c r="V527" s="15"/>
      <c r="W527" s="15"/>
      <c r="X527" s="100"/>
    </row>
    <row r="528" spans="1:257" ht="24.9" customHeight="1">
      <c r="A528" s="80"/>
      <c r="B528" s="104"/>
      <c r="C528" s="105"/>
      <c r="D528" s="105"/>
      <c r="E528" s="105"/>
      <c r="F528" s="105"/>
      <c r="G528" s="105"/>
      <c r="H528" s="105"/>
      <c r="I528" s="105"/>
      <c r="J528" s="105"/>
      <c r="K528" s="105"/>
      <c r="L528" s="106"/>
      <c r="M528" s="15"/>
      <c r="N528" s="104"/>
      <c r="O528" s="105"/>
      <c r="P528" s="105"/>
      <c r="Q528" s="105"/>
      <c r="R528" s="105"/>
      <c r="S528" s="105"/>
      <c r="T528" s="105"/>
      <c r="U528" s="105"/>
      <c r="V528" s="105"/>
      <c r="W528" s="105"/>
      <c r="X528" s="106"/>
    </row>
  </sheetData>
  <mergeCells count="462">
    <mergeCell ref="E517:I518"/>
    <mergeCell ref="Q517:U518"/>
    <mergeCell ref="C518:C519"/>
    <mergeCell ref="K518:K520"/>
    <mergeCell ref="O518:O519"/>
    <mergeCell ref="W518:W520"/>
    <mergeCell ref="C522:C523"/>
    <mergeCell ref="O522:O523"/>
    <mergeCell ref="E523:I524"/>
    <mergeCell ref="Q523:U524"/>
    <mergeCell ref="K524:K526"/>
    <mergeCell ref="W524:W526"/>
    <mergeCell ref="C526:C527"/>
    <mergeCell ref="O526:O527"/>
    <mergeCell ref="E501:I502"/>
    <mergeCell ref="Q501:U502"/>
    <mergeCell ref="C502:C503"/>
    <mergeCell ref="K502:K504"/>
    <mergeCell ref="O502:O503"/>
    <mergeCell ref="W502:W504"/>
    <mergeCell ref="C506:C507"/>
    <mergeCell ref="O506:O507"/>
    <mergeCell ref="E507:I508"/>
    <mergeCell ref="Q507:U508"/>
    <mergeCell ref="K508:K510"/>
    <mergeCell ref="W508:W510"/>
    <mergeCell ref="C510:C511"/>
    <mergeCell ref="O510:O511"/>
    <mergeCell ref="E485:I486"/>
    <mergeCell ref="Q485:U486"/>
    <mergeCell ref="C486:C487"/>
    <mergeCell ref="K486:K488"/>
    <mergeCell ref="O486:O487"/>
    <mergeCell ref="W486:W488"/>
    <mergeCell ref="C490:C491"/>
    <mergeCell ref="O490:O491"/>
    <mergeCell ref="E491:I492"/>
    <mergeCell ref="Q491:U492"/>
    <mergeCell ref="K492:K494"/>
    <mergeCell ref="W492:W494"/>
    <mergeCell ref="C494:C495"/>
    <mergeCell ref="O494:O495"/>
    <mergeCell ref="E469:I470"/>
    <mergeCell ref="Q469:U470"/>
    <mergeCell ref="C470:C471"/>
    <mergeCell ref="K470:K472"/>
    <mergeCell ref="O470:O471"/>
    <mergeCell ref="W470:W472"/>
    <mergeCell ref="C474:C475"/>
    <mergeCell ref="O474:O475"/>
    <mergeCell ref="E475:I476"/>
    <mergeCell ref="Q475:U476"/>
    <mergeCell ref="K476:K478"/>
    <mergeCell ref="W476:W478"/>
    <mergeCell ref="C478:C479"/>
    <mergeCell ref="O478:O479"/>
    <mergeCell ref="E453:I454"/>
    <mergeCell ref="Q453:U454"/>
    <mergeCell ref="C454:C455"/>
    <mergeCell ref="K454:K456"/>
    <mergeCell ref="O454:O455"/>
    <mergeCell ref="W454:W456"/>
    <mergeCell ref="C458:C459"/>
    <mergeCell ref="O458:O459"/>
    <mergeCell ref="E459:I460"/>
    <mergeCell ref="Q459:U460"/>
    <mergeCell ref="K460:K462"/>
    <mergeCell ref="W460:W462"/>
    <mergeCell ref="C462:C463"/>
    <mergeCell ref="O462:O463"/>
    <mergeCell ref="E437:I438"/>
    <mergeCell ref="Q437:U438"/>
    <mergeCell ref="C438:C439"/>
    <mergeCell ref="K438:K440"/>
    <mergeCell ref="O438:O439"/>
    <mergeCell ref="W438:W440"/>
    <mergeCell ref="C442:C443"/>
    <mergeCell ref="O442:O443"/>
    <mergeCell ref="E443:I444"/>
    <mergeCell ref="Q443:U444"/>
    <mergeCell ref="K444:K446"/>
    <mergeCell ref="W444:W446"/>
    <mergeCell ref="C446:C447"/>
    <mergeCell ref="O446:O447"/>
    <mergeCell ref="E421:I422"/>
    <mergeCell ref="Q421:U422"/>
    <mergeCell ref="C422:C423"/>
    <mergeCell ref="K422:K424"/>
    <mergeCell ref="O422:O423"/>
    <mergeCell ref="W422:W424"/>
    <mergeCell ref="C426:C427"/>
    <mergeCell ref="O426:O427"/>
    <mergeCell ref="E427:I428"/>
    <mergeCell ref="Q427:U428"/>
    <mergeCell ref="K428:K430"/>
    <mergeCell ref="W428:W430"/>
    <mergeCell ref="C430:C431"/>
    <mergeCell ref="O430:O431"/>
    <mergeCell ref="E405:I406"/>
    <mergeCell ref="Q405:U406"/>
    <mergeCell ref="C406:C407"/>
    <mergeCell ref="K406:K408"/>
    <mergeCell ref="O406:O407"/>
    <mergeCell ref="W406:W408"/>
    <mergeCell ref="C410:C411"/>
    <mergeCell ref="O410:O411"/>
    <mergeCell ref="E411:I412"/>
    <mergeCell ref="Q411:U412"/>
    <mergeCell ref="K412:K414"/>
    <mergeCell ref="W412:W414"/>
    <mergeCell ref="C414:C415"/>
    <mergeCell ref="O414:O415"/>
    <mergeCell ref="E389:I390"/>
    <mergeCell ref="Q389:U390"/>
    <mergeCell ref="C390:C391"/>
    <mergeCell ref="K390:K392"/>
    <mergeCell ref="O390:O391"/>
    <mergeCell ref="W390:W392"/>
    <mergeCell ref="C394:C395"/>
    <mergeCell ref="O394:O395"/>
    <mergeCell ref="E395:I396"/>
    <mergeCell ref="Q395:U396"/>
    <mergeCell ref="K396:K398"/>
    <mergeCell ref="W396:W398"/>
    <mergeCell ref="C398:C399"/>
    <mergeCell ref="O398:O399"/>
    <mergeCell ref="E373:I374"/>
    <mergeCell ref="Q373:U374"/>
    <mergeCell ref="C374:C375"/>
    <mergeCell ref="K374:K376"/>
    <mergeCell ref="O374:O375"/>
    <mergeCell ref="W374:W376"/>
    <mergeCell ref="C378:C379"/>
    <mergeCell ref="O378:O379"/>
    <mergeCell ref="E379:I380"/>
    <mergeCell ref="Q379:U380"/>
    <mergeCell ref="K380:K382"/>
    <mergeCell ref="W380:W382"/>
    <mergeCell ref="C382:C383"/>
    <mergeCell ref="O382:O383"/>
    <mergeCell ref="E357:I358"/>
    <mergeCell ref="Q357:U358"/>
    <mergeCell ref="C358:C359"/>
    <mergeCell ref="K358:K360"/>
    <mergeCell ref="O358:O359"/>
    <mergeCell ref="W358:W360"/>
    <mergeCell ref="C362:C363"/>
    <mergeCell ref="O362:O363"/>
    <mergeCell ref="E363:I364"/>
    <mergeCell ref="Q363:U364"/>
    <mergeCell ref="K364:K366"/>
    <mergeCell ref="W364:W366"/>
    <mergeCell ref="C366:C367"/>
    <mergeCell ref="O366:O367"/>
    <mergeCell ref="E341:I342"/>
    <mergeCell ref="Q341:U342"/>
    <mergeCell ref="C342:C343"/>
    <mergeCell ref="K342:K344"/>
    <mergeCell ref="O342:O343"/>
    <mergeCell ref="W342:W344"/>
    <mergeCell ref="C346:C347"/>
    <mergeCell ref="O346:O347"/>
    <mergeCell ref="E347:I348"/>
    <mergeCell ref="Q347:U348"/>
    <mergeCell ref="K348:K350"/>
    <mergeCell ref="W348:W350"/>
    <mergeCell ref="C350:C351"/>
    <mergeCell ref="O350:O351"/>
    <mergeCell ref="E325:I326"/>
    <mergeCell ref="Q325:U326"/>
    <mergeCell ref="C326:C327"/>
    <mergeCell ref="K326:K328"/>
    <mergeCell ref="O326:O327"/>
    <mergeCell ref="W326:W328"/>
    <mergeCell ref="C330:C331"/>
    <mergeCell ref="O330:O331"/>
    <mergeCell ref="E331:I332"/>
    <mergeCell ref="Q331:U332"/>
    <mergeCell ref="K332:K334"/>
    <mergeCell ref="W332:W334"/>
    <mergeCell ref="C334:C335"/>
    <mergeCell ref="O334:O335"/>
    <mergeCell ref="E309:I310"/>
    <mergeCell ref="Q309:U310"/>
    <mergeCell ref="C310:C311"/>
    <mergeCell ref="K310:K312"/>
    <mergeCell ref="O310:O311"/>
    <mergeCell ref="W310:W312"/>
    <mergeCell ref="C314:C315"/>
    <mergeCell ref="O314:O315"/>
    <mergeCell ref="E315:I316"/>
    <mergeCell ref="Q315:U316"/>
    <mergeCell ref="K316:K318"/>
    <mergeCell ref="W316:W318"/>
    <mergeCell ref="C318:C319"/>
    <mergeCell ref="O318:O319"/>
    <mergeCell ref="E293:I294"/>
    <mergeCell ref="Q293:U294"/>
    <mergeCell ref="C294:C295"/>
    <mergeCell ref="K294:K296"/>
    <mergeCell ref="O294:O295"/>
    <mergeCell ref="W294:W296"/>
    <mergeCell ref="C298:C299"/>
    <mergeCell ref="O298:O299"/>
    <mergeCell ref="E299:I300"/>
    <mergeCell ref="Q299:U300"/>
    <mergeCell ref="K300:K302"/>
    <mergeCell ref="W300:W302"/>
    <mergeCell ref="C302:C303"/>
    <mergeCell ref="O302:O303"/>
    <mergeCell ref="E277:I278"/>
    <mergeCell ref="Q277:U278"/>
    <mergeCell ref="C278:C279"/>
    <mergeCell ref="K278:K280"/>
    <mergeCell ref="O278:O279"/>
    <mergeCell ref="W278:W280"/>
    <mergeCell ref="C282:C283"/>
    <mergeCell ref="O282:O283"/>
    <mergeCell ref="E283:I284"/>
    <mergeCell ref="Q283:U284"/>
    <mergeCell ref="K284:K286"/>
    <mergeCell ref="W284:W286"/>
    <mergeCell ref="C286:C287"/>
    <mergeCell ref="O286:O287"/>
    <mergeCell ref="E261:I262"/>
    <mergeCell ref="Q261:U262"/>
    <mergeCell ref="C262:C263"/>
    <mergeCell ref="K262:K264"/>
    <mergeCell ref="O262:O263"/>
    <mergeCell ref="W262:W264"/>
    <mergeCell ref="C266:C267"/>
    <mergeCell ref="O266:O267"/>
    <mergeCell ref="E267:I268"/>
    <mergeCell ref="Q267:U268"/>
    <mergeCell ref="K268:K270"/>
    <mergeCell ref="W268:W270"/>
    <mergeCell ref="C270:C271"/>
    <mergeCell ref="O270:O271"/>
    <mergeCell ref="E245:I246"/>
    <mergeCell ref="Q245:U246"/>
    <mergeCell ref="C246:C247"/>
    <mergeCell ref="K246:K248"/>
    <mergeCell ref="O246:O247"/>
    <mergeCell ref="W246:W248"/>
    <mergeCell ref="C250:C251"/>
    <mergeCell ref="O250:O251"/>
    <mergeCell ref="E251:I252"/>
    <mergeCell ref="Q251:U252"/>
    <mergeCell ref="K252:K254"/>
    <mergeCell ref="W252:W254"/>
    <mergeCell ref="C254:C255"/>
    <mergeCell ref="O254:O255"/>
    <mergeCell ref="E229:I230"/>
    <mergeCell ref="Q229:U230"/>
    <mergeCell ref="C230:C231"/>
    <mergeCell ref="K230:K232"/>
    <mergeCell ref="O230:O231"/>
    <mergeCell ref="W230:W232"/>
    <mergeCell ref="C234:C235"/>
    <mergeCell ref="O234:O235"/>
    <mergeCell ref="E235:I236"/>
    <mergeCell ref="Q235:U236"/>
    <mergeCell ref="K236:K238"/>
    <mergeCell ref="W236:W238"/>
    <mergeCell ref="C238:C239"/>
    <mergeCell ref="O238:O239"/>
    <mergeCell ref="E213:I214"/>
    <mergeCell ref="Q213:U214"/>
    <mergeCell ref="C214:C215"/>
    <mergeCell ref="K214:K216"/>
    <mergeCell ref="O214:O215"/>
    <mergeCell ref="W214:W216"/>
    <mergeCell ref="C218:C219"/>
    <mergeCell ref="O218:O219"/>
    <mergeCell ref="E219:I220"/>
    <mergeCell ref="Q219:U220"/>
    <mergeCell ref="K220:K222"/>
    <mergeCell ref="W220:W222"/>
    <mergeCell ref="C222:C223"/>
    <mergeCell ref="O222:O223"/>
    <mergeCell ref="E197:I198"/>
    <mergeCell ref="Q197:U198"/>
    <mergeCell ref="C198:C199"/>
    <mergeCell ref="K198:K200"/>
    <mergeCell ref="O198:O199"/>
    <mergeCell ref="W198:W200"/>
    <mergeCell ref="C202:C203"/>
    <mergeCell ref="O202:O203"/>
    <mergeCell ref="E203:I204"/>
    <mergeCell ref="Q203:U204"/>
    <mergeCell ref="K204:K206"/>
    <mergeCell ref="W204:W206"/>
    <mergeCell ref="C206:C207"/>
    <mergeCell ref="O206:O207"/>
    <mergeCell ref="E181:I182"/>
    <mergeCell ref="Q181:U182"/>
    <mergeCell ref="C182:C183"/>
    <mergeCell ref="K182:K184"/>
    <mergeCell ref="O182:O183"/>
    <mergeCell ref="W182:W184"/>
    <mergeCell ref="C186:C187"/>
    <mergeCell ref="O186:O187"/>
    <mergeCell ref="E187:I188"/>
    <mergeCell ref="Q187:U188"/>
    <mergeCell ref="K188:K190"/>
    <mergeCell ref="W188:W190"/>
    <mergeCell ref="C190:C191"/>
    <mergeCell ref="O190:O191"/>
    <mergeCell ref="E165:I166"/>
    <mergeCell ref="Q165:U166"/>
    <mergeCell ref="C166:C167"/>
    <mergeCell ref="K166:K168"/>
    <mergeCell ref="O166:O167"/>
    <mergeCell ref="W166:W168"/>
    <mergeCell ref="C170:C171"/>
    <mergeCell ref="O170:O171"/>
    <mergeCell ref="E171:I172"/>
    <mergeCell ref="Q171:U172"/>
    <mergeCell ref="K172:K174"/>
    <mergeCell ref="W172:W174"/>
    <mergeCell ref="C174:C175"/>
    <mergeCell ref="O174:O175"/>
    <mergeCell ref="E149:I150"/>
    <mergeCell ref="Q149:U150"/>
    <mergeCell ref="C150:C151"/>
    <mergeCell ref="K150:K152"/>
    <mergeCell ref="O150:O151"/>
    <mergeCell ref="W150:W152"/>
    <mergeCell ref="C154:C155"/>
    <mergeCell ref="O154:O155"/>
    <mergeCell ref="E155:I156"/>
    <mergeCell ref="Q155:U156"/>
    <mergeCell ref="K156:K158"/>
    <mergeCell ref="W156:W158"/>
    <mergeCell ref="C158:C159"/>
    <mergeCell ref="O158:O159"/>
    <mergeCell ref="E133:I134"/>
    <mergeCell ref="Q133:U134"/>
    <mergeCell ref="C134:C135"/>
    <mergeCell ref="K134:K136"/>
    <mergeCell ref="O134:O135"/>
    <mergeCell ref="W134:W136"/>
    <mergeCell ref="C138:C139"/>
    <mergeCell ref="O138:O139"/>
    <mergeCell ref="E139:I140"/>
    <mergeCell ref="Q139:U140"/>
    <mergeCell ref="K140:K142"/>
    <mergeCell ref="W140:W142"/>
    <mergeCell ref="C142:C143"/>
    <mergeCell ref="O142:O143"/>
    <mergeCell ref="E117:I118"/>
    <mergeCell ref="Q117:U118"/>
    <mergeCell ref="C118:C119"/>
    <mergeCell ref="K118:K120"/>
    <mergeCell ref="O118:O119"/>
    <mergeCell ref="W118:W120"/>
    <mergeCell ref="C122:C123"/>
    <mergeCell ref="O122:O123"/>
    <mergeCell ref="E123:I124"/>
    <mergeCell ref="Q123:U124"/>
    <mergeCell ref="K124:K126"/>
    <mergeCell ref="W124:W126"/>
    <mergeCell ref="C126:C127"/>
    <mergeCell ref="O126:O127"/>
    <mergeCell ref="E101:I102"/>
    <mergeCell ref="Q101:U102"/>
    <mergeCell ref="C102:C103"/>
    <mergeCell ref="K102:K104"/>
    <mergeCell ref="O102:O103"/>
    <mergeCell ref="W102:W104"/>
    <mergeCell ref="C106:C107"/>
    <mergeCell ref="O106:O107"/>
    <mergeCell ref="E107:I108"/>
    <mergeCell ref="Q107:U108"/>
    <mergeCell ref="K108:K110"/>
    <mergeCell ref="W108:W110"/>
    <mergeCell ref="C110:C111"/>
    <mergeCell ref="O110:O111"/>
    <mergeCell ref="E85:I86"/>
    <mergeCell ref="Q85:U86"/>
    <mergeCell ref="C86:C87"/>
    <mergeCell ref="K86:K88"/>
    <mergeCell ref="O86:O87"/>
    <mergeCell ref="W86:W88"/>
    <mergeCell ref="C90:C91"/>
    <mergeCell ref="O90:O91"/>
    <mergeCell ref="E91:I92"/>
    <mergeCell ref="Q91:U92"/>
    <mergeCell ref="K92:K94"/>
    <mergeCell ref="W92:W94"/>
    <mergeCell ref="C94:C95"/>
    <mergeCell ref="O94:O95"/>
    <mergeCell ref="E69:I70"/>
    <mergeCell ref="Q69:U70"/>
    <mergeCell ref="C70:C71"/>
    <mergeCell ref="K70:K72"/>
    <mergeCell ref="O70:O71"/>
    <mergeCell ref="W70:W72"/>
    <mergeCell ref="C74:C75"/>
    <mergeCell ref="O74:O75"/>
    <mergeCell ref="E75:I76"/>
    <mergeCell ref="Q75:U76"/>
    <mergeCell ref="K76:K78"/>
    <mergeCell ref="W76:W78"/>
    <mergeCell ref="C78:C79"/>
    <mergeCell ref="O78:O79"/>
    <mergeCell ref="E53:I54"/>
    <mergeCell ref="Q53:U54"/>
    <mergeCell ref="C54:C55"/>
    <mergeCell ref="K54:K56"/>
    <mergeCell ref="O54:O55"/>
    <mergeCell ref="W54:W56"/>
    <mergeCell ref="C58:C59"/>
    <mergeCell ref="O58:O59"/>
    <mergeCell ref="E59:I60"/>
    <mergeCell ref="Q59:U60"/>
    <mergeCell ref="K60:K62"/>
    <mergeCell ref="W60:W62"/>
    <mergeCell ref="C62:C63"/>
    <mergeCell ref="O62:O63"/>
    <mergeCell ref="E37:I38"/>
    <mergeCell ref="Q37:U38"/>
    <mergeCell ref="C38:C39"/>
    <mergeCell ref="K38:K40"/>
    <mergeCell ref="O38:O39"/>
    <mergeCell ref="W38:W40"/>
    <mergeCell ref="C42:C43"/>
    <mergeCell ref="O42:O43"/>
    <mergeCell ref="E43:I44"/>
    <mergeCell ref="Q43:U44"/>
    <mergeCell ref="K44:K46"/>
    <mergeCell ref="W44:W46"/>
    <mergeCell ref="C46:C47"/>
    <mergeCell ref="O46:O47"/>
    <mergeCell ref="E21:I22"/>
    <mergeCell ref="Q21:U22"/>
    <mergeCell ref="C22:C23"/>
    <mergeCell ref="K22:K24"/>
    <mergeCell ref="O22:O23"/>
    <mergeCell ref="W22:W24"/>
    <mergeCell ref="C26:C27"/>
    <mergeCell ref="O26:O27"/>
    <mergeCell ref="E27:I28"/>
    <mergeCell ref="Q27:U28"/>
    <mergeCell ref="K28:K30"/>
    <mergeCell ref="W28:W30"/>
    <mergeCell ref="C30:C31"/>
    <mergeCell ref="O30:O31"/>
    <mergeCell ref="E5:I6"/>
    <mergeCell ref="Q5:U6"/>
    <mergeCell ref="C6:C7"/>
    <mergeCell ref="K6:K8"/>
    <mergeCell ref="O6:O7"/>
    <mergeCell ref="W6:W8"/>
    <mergeCell ref="C10:C11"/>
    <mergeCell ref="O10:O11"/>
    <mergeCell ref="E11:I12"/>
    <mergeCell ref="Q11:U12"/>
    <mergeCell ref="K12:K14"/>
    <mergeCell ref="W12:W14"/>
    <mergeCell ref="C14:C15"/>
    <mergeCell ref="O14:O15"/>
  </mergeCells>
  <printOptions horizontalCentered="1"/>
  <pageMargins left="0" right="0" top="0" bottom="0" header="0.511811023622047" footer="0.511811023622047"/>
  <pageSetup paperSize="9" scale="50" orientation="portrait" horizontalDpi="300" verticalDpi="300"/>
  <rowBreaks count="8" manualBreakCount="8">
    <brk id="64" max="16383" man="1"/>
    <brk id="128" max="16383" man="1"/>
    <brk id="193" max="16383" man="1"/>
    <brk id="257" max="16383" man="1"/>
    <brk id="321" max="16383" man="1"/>
    <brk id="385" max="16383" man="1"/>
    <brk id="449" max="16383" man="1"/>
    <brk id="5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showGridLines="0" zoomScaleNormal="100" workbookViewId="0"/>
  </sheetViews>
  <sheetFormatPr defaultColWidth="8" defaultRowHeight="13.2"/>
  <sheetData>
    <row r="1" spans="1:1" ht="13.8">
      <c r="A1" s="111" t="s">
        <v>73</v>
      </c>
    </row>
    <row r="2" spans="1:1" ht="13.8">
      <c r="A2" s="112" t="s">
        <v>74</v>
      </c>
    </row>
    <row r="3" spans="1:1" ht="13.8">
      <c r="A3" s="112" t="s">
        <v>75</v>
      </c>
    </row>
    <row r="4" spans="1:1" ht="13.8">
      <c r="A4" s="112" t="s">
        <v>76</v>
      </c>
    </row>
    <row r="5" spans="1:1" ht="13.8">
      <c r="A5" s="112" t="s">
        <v>77</v>
      </c>
    </row>
    <row r="6" spans="1:1" ht="13.8">
      <c r="A6" s="112" t="s">
        <v>78</v>
      </c>
    </row>
    <row r="7" spans="1:1" ht="13.8">
      <c r="A7" s="112" t="s">
        <v>79</v>
      </c>
    </row>
    <row r="8" spans="1:1" ht="13.8">
      <c r="A8" s="112" t="s">
        <v>80</v>
      </c>
    </row>
    <row r="9" spans="1:1" ht="13.8">
      <c r="A9" s="112" t="s">
        <v>81</v>
      </c>
    </row>
    <row r="10" spans="1:1" ht="13.8">
      <c r="A10" s="112" t="s">
        <v>82</v>
      </c>
    </row>
    <row r="11" spans="1:1" ht="13.8">
      <c r="A11" s="112" t="s">
        <v>83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6"/>
  <sheetViews>
    <sheetView showGridLines="0" zoomScale="90" zoomScaleNormal="90" zoomScalePageLayoutView="50" workbookViewId="0"/>
  </sheetViews>
  <sheetFormatPr defaultColWidth="3.88671875" defaultRowHeight="13.2"/>
  <cols>
    <col min="1" max="11" width="7.33203125" style="15" customWidth="1"/>
    <col min="12" max="12" width="6.21875" style="15" customWidth="1"/>
    <col min="13" max="257" width="3.88671875" style="15"/>
  </cols>
  <sheetData>
    <row r="1" spans="1:20">
      <c r="A1" s="113">
        <v>1</v>
      </c>
      <c r="B1" s="113">
        <v>2</v>
      </c>
      <c r="C1" s="113">
        <v>3</v>
      </c>
      <c r="D1" s="113">
        <v>4</v>
      </c>
      <c r="E1" s="113">
        <v>5</v>
      </c>
      <c r="F1" s="113">
        <v>6</v>
      </c>
      <c r="G1" s="113">
        <v>7</v>
      </c>
      <c r="H1" s="113">
        <v>8</v>
      </c>
      <c r="I1" s="113">
        <v>9</v>
      </c>
      <c r="J1" s="113">
        <v>10</v>
      </c>
      <c r="K1" s="113">
        <v>11</v>
      </c>
      <c r="M1" s="113">
        <v>1</v>
      </c>
      <c r="N1" s="113">
        <v>2</v>
      </c>
      <c r="O1" s="113">
        <v>3</v>
      </c>
      <c r="P1" s="113">
        <v>4</v>
      </c>
      <c r="Q1" s="113">
        <v>5</v>
      </c>
      <c r="R1" s="113">
        <v>6</v>
      </c>
      <c r="S1" s="113"/>
      <c r="T1" s="113"/>
    </row>
    <row r="2" spans="1:20">
      <c r="A2" s="114">
        <v>1</v>
      </c>
      <c r="B2" s="114">
        <v>3</v>
      </c>
      <c r="C2" s="114">
        <v>2</v>
      </c>
      <c r="D2" s="114">
        <v>6</v>
      </c>
      <c r="E2" s="114">
        <v>4</v>
      </c>
      <c r="F2" s="114">
        <v>3</v>
      </c>
      <c r="G2" s="114">
        <v>4</v>
      </c>
      <c r="H2" s="114">
        <v>2</v>
      </c>
      <c r="I2" s="114">
        <v>5</v>
      </c>
      <c r="J2" s="114">
        <v>3</v>
      </c>
      <c r="K2" s="114">
        <v>1</v>
      </c>
      <c r="M2" s="114">
        <f t="shared" ref="M2:R13" si="0">COUNTIF($A2:$K2,M$1)</f>
        <v>2</v>
      </c>
      <c r="N2" s="114">
        <f t="shared" si="0"/>
        <v>2</v>
      </c>
      <c r="O2" s="114">
        <f t="shared" si="0"/>
        <v>3</v>
      </c>
      <c r="P2" s="114">
        <f t="shared" si="0"/>
        <v>2</v>
      </c>
      <c r="Q2" s="114">
        <f t="shared" si="0"/>
        <v>1</v>
      </c>
      <c r="R2" s="114">
        <f t="shared" si="0"/>
        <v>1</v>
      </c>
      <c r="S2" s="114"/>
      <c r="T2" s="114"/>
    </row>
    <row r="3" spans="1:20">
      <c r="A3" s="114">
        <v>2</v>
      </c>
      <c r="B3" s="114">
        <v>5</v>
      </c>
      <c r="C3" s="114">
        <v>6</v>
      </c>
      <c r="D3" s="114">
        <v>1</v>
      </c>
      <c r="E3" s="114">
        <v>4</v>
      </c>
      <c r="F3" s="114">
        <v>2</v>
      </c>
      <c r="G3" s="114">
        <v>5</v>
      </c>
      <c r="H3" s="114">
        <v>3</v>
      </c>
      <c r="I3" s="114">
        <v>6</v>
      </c>
      <c r="J3" s="114">
        <v>4</v>
      </c>
      <c r="K3" s="114">
        <v>2</v>
      </c>
      <c r="M3" s="114">
        <f t="shared" si="0"/>
        <v>1</v>
      </c>
      <c r="N3" s="114">
        <f t="shared" si="0"/>
        <v>3</v>
      </c>
      <c r="O3" s="114">
        <f t="shared" si="0"/>
        <v>1</v>
      </c>
      <c r="P3" s="114">
        <f t="shared" si="0"/>
        <v>2</v>
      </c>
      <c r="Q3" s="114">
        <f t="shared" si="0"/>
        <v>2</v>
      </c>
      <c r="R3" s="114">
        <f t="shared" si="0"/>
        <v>2</v>
      </c>
      <c r="S3" s="114"/>
      <c r="T3" s="114"/>
    </row>
    <row r="4" spans="1:20">
      <c r="A4" s="114">
        <v>3</v>
      </c>
      <c r="B4" s="114">
        <v>5</v>
      </c>
      <c r="C4" s="114">
        <v>4</v>
      </c>
      <c r="D4" s="114">
        <v>6</v>
      </c>
      <c r="E4" s="114">
        <v>2</v>
      </c>
      <c r="F4" s="114">
        <v>4</v>
      </c>
      <c r="G4" s="114">
        <v>6</v>
      </c>
      <c r="H4" s="114">
        <v>4</v>
      </c>
      <c r="I4" s="114">
        <v>1</v>
      </c>
      <c r="J4" s="114">
        <v>5</v>
      </c>
      <c r="K4" s="114">
        <v>3</v>
      </c>
      <c r="M4" s="114">
        <f t="shared" si="0"/>
        <v>1</v>
      </c>
      <c r="N4" s="114">
        <f t="shared" si="0"/>
        <v>1</v>
      </c>
      <c r="O4" s="114">
        <f t="shared" si="0"/>
        <v>2</v>
      </c>
      <c r="P4" s="114">
        <f t="shared" si="0"/>
        <v>3</v>
      </c>
      <c r="Q4" s="114">
        <f t="shared" si="0"/>
        <v>2</v>
      </c>
      <c r="R4" s="114">
        <f t="shared" si="0"/>
        <v>2</v>
      </c>
      <c r="S4" s="114"/>
      <c r="T4" s="114"/>
    </row>
    <row r="5" spans="1:20">
      <c r="A5" s="114">
        <v>3</v>
      </c>
      <c r="B5" s="114">
        <v>4</v>
      </c>
      <c r="C5" s="114">
        <v>2</v>
      </c>
      <c r="D5" s="114">
        <v>1</v>
      </c>
      <c r="E5" s="114">
        <v>6</v>
      </c>
      <c r="F5" s="114">
        <v>5</v>
      </c>
      <c r="G5" s="114">
        <v>1</v>
      </c>
      <c r="H5" s="114">
        <v>5</v>
      </c>
      <c r="I5" s="114">
        <v>2</v>
      </c>
      <c r="J5" s="114">
        <v>6</v>
      </c>
      <c r="K5" s="114">
        <v>4</v>
      </c>
      <c r="M5" s="114">
        <f t="shared" si="0"/>
        <v>2</v>
      </c>
      <c r="N5" s="114">
        <f t="shared" si="0"/>
        <v>2</v>
      </c>
      <c r="O5" s="114">
        <f t="shared" si="0"/>
        <v>1</v>
      </c>
      <c r="P5" s="114">
        <f t="shared" si="0"/>
        <v>2</v>
      </c>
      <c r="Q5" s="114">
        <f t="shared" si="0"/>
        <v>2</v>
      </c>
      <c r="R5" s="114">
        <f t="shared" si="0"/>
        <v>2</v>
      </c>
      <c r="S5" s="114"/>
      <c r="T5" s="114"/>
    </row>
    <row r="6" spans="1:20">
      <c r="A6" s="114">
        <v>2</v>
      </c>
      <c r="B6" s="114">
        <v>3</v>
      </c>
      <c r="C6" s="114">
        <v>4</v>
      </c>
      <c r="D6" s="114">
        <v>5</v>
      </c>
      <c r="E6" s="114">
        <v>6</v>
      </c>
      <c r="F6" s="114">
        <v>1</v>
      </c>
      <c r="G6" s="114">
        <v>2</v>
      </c>
      <c r="H6" s="114">
        <v>6</v>
      </c>
      <c r="I6" s="114">
        <v>3</v>
      </c>
      <c r="J6" s="114">
        <v>1</v>
      </c>
      <c r="K6" s="114">
        <v>5</v>
      </c>
      <c r="M6" s="114">
        <f t="shared" si="0"/>
        <v>2</v>
      </c>
      <c r="N6" s="114">
        <f t="shared" si="0"/>
        <v>2</v>
      </c>
      <c r="O6" s="114">
        <f t="shared" si="0"/>
        <v>2</v>
      </c>
      <c r="P6" s="114">
        <f t="shared" si="0"/>
        <v>1</v>
      </c>
      <c r="Q6" s="114">
        <f t="shared" si="0"/>
        <v>2</v>
      </c>
      <c r="R6" s="114">
        <f t="shared" si="0"/>
        <v>2</v>
      </c>
      <c r="S6" s="114"/>
      <c r="T6" s="114"/>
    </row>
    <row r="7" spans="1:20">
      <c r="A7" s="114">
        <v>1</v>
      </c>
      <c r="B7" s="114">
        <v>4</v>
      </c>
      <c r="C7" s="114">
        <v>6</v>
      </c>
      <c r="D7" s="114">
        <v>5</v>
      </c>
      <c r="E7" s="114">
        <v>2</v>
      </c>
      <c r="F7" s="114">
        <v>6</v>
      </c>
      <c r="G7" s="114">
        <v>3</v>
      </c>
      <c r="H7" s="114">
        <v>1</v>
      </c>
      <c r="I7" s="114">
        <v>4</v>
      </c>
      <c r="J7" s="114">
        <v>2</v>
      </c>
      <c r="K7" s="114">
        <v>6</v>
      </c>
      <c r="M7" s="114">
        <f t="shared" si="0"/>
        <v>2</v>
      </c>
      <c r="N7" s="114">
        <f t="shared" si="0"/>
        <v>2</v>
      </c>
      <c r="O7" s="114">
        <f t="shared" si="0"/>
        <v>1</v>
      </c>
      <c r="P7" s="114">
        <f t="shared" si="0"/>
        <v>2</v>
      </c>
      <c r="Q7" s="114">
        <f t="shared" si="0"/>
        <v>1</v>
      </c>
      <c r="R7" s="114">
        <f t="shared" si="0"/>
        <v>3</v>
      </c>
      <c r="S7" s="114"/>
      <c r="T7" s="114"/>
    </row>
    <row r="8" spans="1:20">
      <c r="A8" s="114">
        <v>4</v>
      </c>
      <c r="B8" s="114">
        <v>6</v>
      </c>
      <c r="C8" s="114">
        <v>5</v>
      </c>
      <c r="D8" s="114">
        <v>3</v>
      </c>
      <c r="E8" s="114">
        <v>1</v>
      </c>
      <c r="F8" s="114">
        <v>3</v>
      </c>
      <c r="G8" s="114">
        <v>5</v>
      </c>
      <c r="H8" s="114">
        <v>4</v>
      </c>
      <c r="I8" s="114">
        <v>2</v>
      </c>
      <c r="J8" s="114">
        <v>1</v>
      </c>
      <c r="K8" s="114">
        <v>6</v>
      </c>
      <c r="M8" s="114">
        <f t="shared" si="0"/>
        <v>2</v>
      </c>
      <c r="N8" s="114">
        <f t="shared" si="0"/>
        <v>1</v>
      </c>
      <c r="O8" s="114">
        <f t="shared" si="0"/>
        <v>2</v>
      </c>
      <c r="P8" s="114">
        <f t="shared" si="0"/>
        <v>2</v>
      </c>
      <c r="Q8" s="114">
        <f t="shared" si="0"/>
        <v>2</v>
      </c>
      <c r="R8" s="114">
        <f t="shared" si="0"/>
        <v>2</v>
      </c>
      <c r="S8" s="114"/>
      <c r="T8" s="114"/>
    </row>
    <row r="9" spans="1:20">
      <c r="A9" s="114">
        <v>5</v>
      </c>
      <c r="B9" s="114">
        <v>2</v>
      </c>
      <c r="C9" s="114">
        <v>3</v>
      </c>
      <c r="D9" s="114">
        <v>4</v>
      </c>
      <c r="E9" s="114">
        <v>1</v>
      </c>
      <c r="F9" s="114">
        <v>2</v>
      </c>
      <c r="G9" s="114">
        <v>6</v>
      </c>
      <c r="H9" s="114">
        <v>5</v>
      </c>
      <c r="I9" s="114">
        <v>3</v>
      </c>
      <c r="J9" s="114">
        <v>2</v>
      </c>
      <c r="K9" s="114">
        <v>1</v>
      </c>
      <c r="M9" s="114">
        <f t="shared" si="0"/>
        <v>2</v>
      </c>
      <c r="N9" s="114">
        <f t="shared" si="0"/>
        <v>3</v>
      </c>
      <c r="O9" s="114">
        <f t="shared" si="0"/>
        <v>2</v>
      </c>
      <c r="P9" s="114">
        <f t="shared" si="0"/>
        <v>1</v>
      </c>
      <c r="Q9" s="114">
        <f t="shared" si="0"/>
        <v>2</v>
      </c>
      <c r="R9" s="114">
        <f t="shared" si="0"/>
        <v>1</v>
      </c>
      <c r="S9" s="114"/>
      <c r="T9" s="114"/>
    </row>
    <row r="10" spans="1:20">
      <c r="A10" s="114">
        <v>6</v>
      </c>
      <c r="B10" s="114">
        <v>2</v>
      </c>
      <c r="C10" s="114">
        <v>1</v>
      </c>
      <c r="D10" s="114">
        <v>3</v>
      </c>
      <c r="E10" s="114">
        <v>5</v>
      </c>
      <c r="F10" s="114">
        <v>4</v>
      </c>
      <c r="G10" s="114">
        <v>1</v>
      </c>
      <c r="H10" s="114">
        <v>6</v>
      </c>
      <c r="I10" s="114">
        <v>4</v>
      </c>
      <c r="J10" s="114">
        <v>3</v>
      </c>
      <c r="K10" s="114">
        <v>2</v>
      </c>
      <c r="M10" s="114">
        <f t="shared" si="0"/>
        <v>2</v>
      </c>
      <c r="N10" s="114">
        <f t="shared" si="0"/>
        <v>2</v>
      </c>
      <c r="O10" s="114">
        <f t="shared" si="0"/>
        <v>2</v>
      </c>
      <c r="P10" s="114">
        <f t="shared" si="0"/>
        <v>2</v>
      </c>
      <c r="Q10" s="114">
        <f t="shared" si="0"/>
        <v>1</v>
      </c>
      <c r="R10" s="114">
        <f t="shared" si="0"/>
        <v>2</v>
      </c>
      <c r="S10" s="114"/>
      <c r="T10" s="114"/>
    </row>
    <row r="11" spans="1:20">
      <c r="A11" s="114">
        <v>6</v>
      </c>
      <c r="B11" s="114">
        <v>1</v>
      </c>
      <c r="C11" s="114">
        <v>5</v>
      </c>
      <c r="D11" s="114">
        <v>4</v>
      </c>
      <c r="E11" s="114">
        <v>3</v>
      </c>
      <c r="F11" s="114">
        <v>5</v>
      </c>
      <c r="G11" s="114">
        <v>2</v>
      </c>
      <c r="H11" s="114">
        <v>1</v>
      </c>
      <c r="I11" s="114">
        <v>5</v>
      </c>
      <c r="J11" s="114">
        <v>4</v>
      </c>
      <c r="K11" s="114">
        <v>3</v>
      </c>
      <c r="M11" s="114">
        <f t="shared" si="0"/>
        <v>2</v>
      </c>
      <c r="N11" s="114">
        <f t="shared" si="0"/>
        <v>1</v>
      </c>
      <c r="O11" s="114">
        <f t="shared" si="0"/>
        <v>2</v>
      </c>
      <c r="P11" s="114">
        <f t="shared" si="0"/>
        <v>2</v>
      </c>
      <c r="Q11" s="114">
        <f t="shared" si="0"/>
        <v>3</v>
      </c>
      <c r="R11" s="114">
        <f t="shared" si="0"/>
        <v>1</v>
      </c>
      <c r="S11" s="114"/>
      <c r="T11" s="114"/>
    </row>
    <row r="12" spans="1:20">
      <c r="A12" s="114">
        <v>5</v>
      </c>
      <c r="B12" s="114">
        <v>6</v>
      </c>
      <c r="C12" s="114">
        <v>1</v>
      </c>
      <c r="D12" s="114">
        <v>2</v>
      </c>
      <c r="E12" s="114">
        <v>3</v>
      </c>
      <c r="F12" s="114">
        <v>1</v>
      </c>
      <c r="G12" s="114">
        <v>3</v>
      </c>
      <c r="H12" s="114">
        <v>2</v>
      </c>
      <c r="I12" s="114">
        <v>6</v>
      </c>
      <c r="J12" s="114">
        <v>5</v>
      </c>
      <c r="K12" s="114">
        <v>4</v>
      </c>
      <c r="M12" s="114">
        <f t="shared" si="0"/>
        <v>2</v>
      </c>
      <c r="N12" s="114">
        <f t="shared" si="0"/>
        <v>2</v>
      </c>
      <c r="O12" s="114">
        <f t="shared" si="0"/>
        <v>2</v>
      </c>
      <c r="P12" s="114">
        <f t="shared" si="0"/>
        <v>1</v>
      </c>
      <c r="Q12" s="114">
        <f t="shared" si="0"/>
        <v>2</v>
      </c>
      <c r="R12" s="114">
        <f t="shared" si="0"/>
        <v>2</v>
      </c>
      <c r="S12" s="114"/>
      <c r="T12" s="114"/>
    </row>
    <row r="13" spans="1:20">
      <c r="A13" s="114">
        <v>4</v>
      </c>
      <c r="B13" s="114">
        <v>1</v>
      </c>
      <c r="C13" s="114">
        <v>3</v>
      </c>
      <c r="D13" s="114">
        <v>2</v>
      </c>
      <c r="E13" s="114">
        <v>5</v>
      </c>
      <c r="F13" s="114">
        <v>6</v>
      </c>
      <c r="G13" s="114">
        <v>4</v>
      </c>
      <c r="H13" s="114">
        <v>3</v>
      </c>
      <c r="I13" s="114">
        <v>1</v>
      </c>
      <c r="J13" s="114">
        <v>6</v>
      </c>
      <c r="K13" s="114">
        <v>5</v>
      </c>
      <c r="M13" s="114">
        <f t="shared" si="0"/>
        <v>2</v>
      </c>
      <c r="N13" s="114">
        <f t="shared" si="0"/>
        <v>1</v>
      </c>
      <c r="O13" s="114">
        <f t="shared" si="0"/>
        <v>2</v>
      </c>
      <c r="P13" s="114">
        <f t="shared" si="0"/>
        <v>2</v>
      </c>
      <c r="Q13" s="114">
        <f t="shared" si="0"/>
        <v>2</v>
      </c>
      <c r="R13" s="114">
        <f t="shared" si="0"/>
        <v>2</v>
      </c>
      <c r="S13" s="114"/>
      <c r="T13" s="114"/>
    </row>
    <row r="15" spans="1:20">
      <c r="A15" s="15" t="b">
        <f t="shared" ref="A15:K15" si="1">A2=B2</f>
        <v>0</v>
      </c>
      <c r="B15" s="15" t="b">
        <f t="shared" si="1"/>
        <v>0</v>
      </c>
      <c r="C15" s="15" t="b">
        <f t="shared" si="1"/>
        <v>0</v>
      </c>
      <c r="D15" s="15" t="b">
        <f t="shared" si="1"/>
        <v>0</v>
      </c>
      <c r="E15" s="15" t="b">
        <f t="shared" si="1"/>
        <v>0</v>
      </c>
      <c r="F15" s="15" t="b">
        <f t="shared" si="1"/>
        <v>0</v>
      </c>
      <c r="G15" s="15" t="b">
        <f t="shared" si="1"/>
        <v>0</v>
      </c>
      <c r="H15" s="15" t="b">
        <f t="shared" si="1"/>
        <v>0</v>
      </c>
      <c r="I15" s="15" t="b">
        <f t="shared" si="1"/>
        <v>0</v>
      </c>
      <c r="J15" s="15" t="b">
        <f t="shared" si="1"/>
        <v>0</v>
      </c>
      <c r="K15" s="15" t="b">
        <f t="shared" si="1"/>
        <v>0</v>
      </c>
    </row>
    <row r="16" spans="1:20">
      <c r="A16" s="15" t="b">
        <f t="shared" ref="A16:K16" si="2">A3=B3</f>
        <v>0</v>
      </c>
      <c r="B16" s="15" t="b">
        <f t="shared" si="2"/>
        <v>0</v>
      </c>
      <c r="C16" s="15" t="b">
        <f t="shared" si="2"/>
        <v>0</v>
      </c>
      <c r="D16" s="15" t="b">
        <f t="shared" si="2"/>
        <v>0</v>
      </c>
      <c r="E16" s="15" t="b">
        <f t="shared" si="2"/>
        <v>0</v>
      </c>
      <c r="F16" s="15" t="b">
        <f t="shared" si="2"/>
        <v>0</v>
      </c>
      <c r="G16" s="15" t="b">
        <f t="shared" si="2"/>
        <v>0</v>
      </c>
      <c r="H16" s="15" t="b">
        <f t="shared" si="2"/>
        <v>0</v>
      </c>
      <c r="I16" s="15" t="b">
        <f t="shared" si="2"/>
        <v>0</v>
      </c>
      <c r="J16" s="15" t="b">
        <f t="shared" si="2"/>
        <v>0</v>
      </c>
      <c r="K16" s="15" t="b">
        <f t="shared" si="2"/>
        <v>0</v>
      </c>
    </row>
    <row r="17" spans="1:11">
      <c r="A17" s="15" t="b">
        <f t="shared" ref="A17:K17" si="3">A4=B4</f>
        <v>0</v>
      </c>
      <c r="B17" s="15" t="b">
        <f t="shared" si="3"/>
        <v>0</v>
      </c>
      <c r="C17" s="15" t="b">
        <f t="shared" si="3"/>
        <v>0</v>
      </c>
      <c r="D17" s="15" t="b">
        <f t="shared" si="3"/>
        <v>0</v>
      </c>
      <c r="E17" s="15" t="b">
        <f t="shared" si="3"/>
        <v>0</v>
      </c>
      <c r="F17" s="15" t="b">
        <f t="shared" si="3"/>
        <v>0</v>
      </c>
      <c r="G17" s="15" t="b">
        <f t="shared" si="3"/>
        <v>0</v>
      </c>
      <c r="H17" s="15" t="b">
        <f t="shared" si="3"/>
        <v>0</v>
      </c>
      <c r="I17" s="15" t="b">
        <f t="shared" si="3"/>
        <v>0</v>
      </c>
      <c r="J17" s="15" t="b">
        <f t="shared" si="3"/>
        <v>0</v>
      </c>
      <c r="K17" s="15" t="b">
        <f t="shared" si="3"/>
        <v>0</v>
      </c>
    </row>
    <row r="18" spans="1:11">
      <c r="A18" s="15" t="b">
        <f t="shared" ref="A18:K18" si="4">A5=B5</f>
        <v>0</v>
      </c>
      <c r="B18" s="15" t="b">
        <f t="shared" si="4"/>
        <v>0</v>
      </c>
      <c r="C18" s="15" t="b">
        <f t="shared" si="4"/>
        <v>0</v>
      </c>
      <c r="D18" s="15" t="b">
        <f t="shared" si="4"/>
        <v>0</v>
      </c>
      <c r="E18" s="15" t="b">
        <f t="shared" si="4"/>
        <v>0</v>
      </c>
      <c r="F18" s="15" t="b">
        <f t="shared" si="4"/>
        <v>0</v>
      </c>
      <c r="G18" s="15" t="b">
        <f t="shared" si="4"/>
        <v>0</v>
      </c>
      <c r="H18" s="15" t="b">
        <f t="shared" si="4"/>
        <v>0</v>
      </c>
      <c r="I18" s="15" t="b">
        <f t="shared" si="4"/>
        <v>0</v>
      </c>
      <c r="J18" s="15" t="b">
        <f t="shared" si="4"/>
        <v>0</v>
      </c>
      <c r="K18" s="15" t="b">
        <f t="shared" si="4"/>
        <v>0</v>
      </c>
    </row>
    <row r="19" spans="1:11">
      <c r="A19" s="15" t="b">
        <f t="shared" ref="A19:K19" si="5">A6=B6</f>
        <v>0</v>
      </c>
      <c r="B19" s="15" t="b">
        <f t="shared" si="5"/>
        <v>0</v>
      </c>
      <c r="C19" s="15" t="b">
        <f t="shared" si="5"/>
        <v>0</v>
      </c>
      <c r="D19" s="15" t="b">
        <f t="shared" si="5"/>
        <v>0</v>
      </c>
      <c r="E19" s="15" t="b">
        <f t="shared" si="5"/>
        <v>0</v>
      </c>
      <c r="F19" s="15" t="b">
        <f t="shared" si="5"/>
        <v>0</v>
      </c>
      <c r="G19" s="15" t="b">
        <f t="shared" si="5"/>
        <v>0</v>
      </c>
      <c r="H19" s="15" t="b">
        <f t="shared" si="5"/>
        <v>0</v>
      </c>
      <c r="I19" s="15" t="b">
        <f t="shared" si="5"/>
        <v>0</v>
      </c>
      <c r="J19" s="15" t="b">
        <f t="shared" si="5"/>
        <v>0</v>
      </c>
      <c r="K19" s="15" t="b">
        <f t="shared" si="5"/>
        <v>0</v>
      </c>
    </row>
    <row r="20" spans="1:11">
      <c r="A20" s="15" t="b">
        <f t="shared" ref="A20:K20" si="6">A7=B7</f>
        <v>0</v>
      </c>
      <c r="B20" s="15" t="b">
        <f t="shared" si="6"/>
        <v>0</v>
      </c>
      <c r="C20" s="15" t="b">
        <f t="shared" si="6"/>
        <v>0</v>
      </c>
      <c r="D20" s="15" t="b">
        <f t="shared" si="6"/>
        <v>0</v>
      </c>
      <c r="E20" s="15" t="b">
        <f t="shared" si="6"/>
        <v>0</v>
      </c>
      <c r="F20" s="15" t="b">
        <f t="shared" si="6"/>
        <v>0</v>
      </c>
      <c r="G20" s="15" t="b">
        <f t="shared" si="6"/>
        <v>0</v>
      </c>
      <c r="H20" s="15" t="b">
        <f t="shared" si="6"/>
        <v>0</v>
      </c>
      <c r="I20" s="15" t="b">
        <f t="shared" si="6"/>
        <v>0</v>
      </c>
      <c r="J20" s="15" t="b">
        <f t="shared" si="6"/>
        <v>0</v>
      </c>
      <c r="K20" s="15" t="b">
        <f t="shared" si="6"/>
        <v>0</v>
      </c>
    </row>
    <row r="21" spans="1:11">
      <c r="A21" s="15" t="b">
        <f t="shared" ref="A21:K21" si="7">A8=B8</f>
        <v>0</v>
      </c>
      <c r="B21" s="15" t="b">
        <f t="shared" si="7"/>
        <v>0</v>
      </c>
      <c r="C21" s="15" t="b">
        <f t="shared" si="7"/>
        <v>0</v>
      </c>
      <c r="D21" s="15" t="b">
        <f t="shared" si="7"/>
        <v>0</v>
      </c>
      <c r="E21" s="15" t="b">
        <f t="shared" si="7"/>
        <v>0</v>
      </c>
      <c r="F21" s="15" t="b">
        <f t="shared" si="7"/>
        <v>0</v>
      </c>
      <c r="G21" s="15" t="b">
        <f t="shared" si="7"/>
        <v>0</v>
      </c>
      <c r="H21" s="15" t="b">
        <f t="shared" si="7"/>
        <v>0</v>
      </c>
      <c r="I21" s="15" t="b">
        <f t="shared" si="7"/>
        <v>0</v>
      </c>
      <c r="J21" s="15" t="b">
        <f t="shared" si="7"/>
        <v>0</v>
      </c>
      <c r="K21" s="15" t="b">
        <f t="shared" si="7"/>
        <v>0</v>
      </c>
    </row>
    <row r="22" spans="1:11">
      <c r="A22" s="15" t="b">
        <f t="shared" ref="A22:K22" si="8">A9=B9</f>
        <v>0</v>
      </c>
      <c r="B22" s="15" t="b">
        <f t="shared" si="8"/>
        <v>0</v>
      </c>
      <c r="C22" s="15" t="b">
        <f t="shared" si="8"/>
        <v>0</v>
      </c>
      <c r="D22" s="15" t="b">
        <f t="shared" si="8"/>
        <v>0</v>
      </c>
      <c r="E22" s="15" t="b">
        <f t="shared" si="8"/>
        <v>0</v>
      </c>
      <c r="F22" s="15" t="b">
        <f t="shared" si="8"/>
        <v>0</v>
      </c>
      <c r="G22" s="15" t="b">
        <f t="shared" si="8"/>
        <v>0</v>
      </c>
      <c r="H22" s="15" t="b">
        <f t="shared" si="8"/>
        <v>0</v>
      </c>
      <c r="I22" s="15" t="b">
        <f t="shared" si="8"/>
        <v>0</v>
      </c>
      <c r="J22" s="15" t="b">
        <f t="shared" si="8"/>
        <v>0</v>
      </c>
      <c r="K22" s="15" t="b">
        <f t="shared" si="8"/>
        <v>0</v>
      </c>
    </row>
    <row r="23" spans="1:11">
      <c r="A23" s="15" t="b">
        <f t="shared" ref="A23:K23" si="9">A10=B10</f>
        <v>0</v>
      </c>
      <c r="B23" s="15" t="b">
        <f t="shared" si="9"/>
        <v>0</v>
      </c>
      <c r="C23" s="15" t="b">
        <f t="shared" si="9"/>
        <v>0</v>
      </c>
      <c r="D23" s="15" t="b">
        <f t="shared" si="9"/>
        <v>0</v>
      </c>
      <c r="E23" s="15" t="b">
        <f t="shared" si="9"/>
        <v>0</v>
      </c>
      <c r="F23" s="15" t="b">
        <f t="shared" si="9"/>
        <v>0</v>
      </c>
      <c r="G23" s="15" t="b">
        <f t="shared" si="9"/>
        <v>0</v>
      </c>
      <c r="H23" s="15" t="b">
        <f t="shared" si="9"/>
        <v>0</v>
      </c>
      <c r="I23" s="15" t="b">
        <f t="shared" si="9"/>
        <v>0</v>
      </c>
      <c r="J23" s="15" t="b">
        <f t="shared" si="9"/>
        <v>0</v>
      </c>
      <c r="K23" s="15" t="b">
        <f t="shared" si="9"/>
        <v>0</v>
      </c>
    </row>
    <row r="24" spans="1:11">
      <c r="A24" s="15" t="b">
        <f t="shared" ref="A24:K24" si="10">A11=B11</f>
        <v>0</v>
      </c>
      <c r="B24" s="15" t="b">
        <f t="shared" si="10"/>
        <v>0</v>
      </c>
      <c r="C24" s="15" t="b">
        <f t="shared" si="10"/>
        <v>0</v>
      </c>
      <c r="D24" s="15" t="b">
        <f t="shared" si="10"/>
        <v>0</v>
      </c>
      <c r="E24" s="15" t="b">
        <f t="shared" si="10"/>
        <v>0</v>
      </c>
      <c r="F24" s="15" t="b">
        <f t="shared" si="10"/>
        <v>0</v>
      </c>
      <c r="G24" s="15" t="b">
        <f t="shared" si="10"/>
        <v>0</v>
      </c>
      <c r="H24" s="15" t="b">
        <f t="shared" si="10"/>
        <v>0</v>
      </c>
      <c r="I24" s="15" t="b">
        <f t="shared" si="10"/>
        <v>0</v>
      </c>
      <c r="J24" s="15" t="b">
        <f t="shared" si="10"/>
        <v>0</v>
      </c>
      <c r="K24" s="15" t="b">
        <f t="shared" si="10"/>
        <v>0</v>
      </c>
    </row>
    <row r="25" spans="1:11">
      <c r="A25" s="15" t="b">
        <f t="shared" ref="A25:K25" si="11">A12=B12</f>
        <v>0</v>
      </c>
      <c r="B25" s="15" t="b">
        <f t="shared" si="11"/>
        <v>0</v>
      </c>
      <c r="C25" s="15" t="b">
        <f t="shared" si="11"/>
        <v>0</v>
      </c>
      <c r="D25" s="15" t="b">
        <f t="shared" si="11"/>
        <v>0</v>
      </c>
      <c r="E25" s="15" t="b">
        <f t="shared" si="11"/>
        <v>0</v>
      </c>
      <c r="F25" s="15" t="b">
        <f t="shared" si="11"/>
        <v>0</v>
      </c>
      <c r="G25" s="15" t="b">
        <f t="shared" si="11"/>
        <v>0</v>
      </c>
      <c r="H25" s="15" t="b">
        <f t="shared" si="11"/>
        <v>0</v>
      </c>
      <c r="I25" s="15" t="b">
        <f t="shared" si="11"/>
        <v>0</v>
      </c>
      <c r="J25" s="15" t="b">
        <f t="shared" si="11"/>
        <v>0</v>
      </c>
      <c r="K25" s="15" t="b">
        <f t="shared" si="11"/>
        <v>0</v>
      </c>
    </row>
    <row r="26" spans="1:11">
      <c r="A26" s="15" t="b">
        <f t="shared" ref="A26:K26" si="12">A13=B13</f>
        <v>0</v>
      </c>
      <c r="B26" s="15" t="b">
        <f t="shared" si="12"/>
        <v>0</v>
      </c>
      <c r="C26" s="15" t="b">
        <f t="shared" si="12"/>
        <v>0</v>
      </c>
      <c r="D26" s="15" t="b">
        <f t="shared" si="12"/>
        <v>0</v>
      </c>
      <c r="E26" s="15" t="b">
        <f t="shared" si="12"/>
        <v>0</v>
      </c>
      <c r="F26" s="15" t="b">
        <f t="shared" si="12"/>
        <v>0</v>
      </c>
      <c r="G26" s="15" t="b">
        <f t="shared" si="12"/>
        <v>0</v>
      </c>
      <c r="H26" s="15" t="b">
        <f t="shared" si="12"/>
        <v>0</v>
      </c>
      <c r="I26" s="15" t="b">
        <f t="shared" si="12"/>
        <v>0</v>
      </c>
      <c r="J26" s="15" t="b">
        <f t="shared" si="12"/>
        <v>0</v>
      </c>
      <c r="K26" s="15" t="b">
        <f t="shared" si="12"/>
        <v>0</v>
      </c>
    </row>
  </sheetData>
  <printOptions horizontalCentered="1"/>
  <pageMargins left="0.196527777777778" right="0.196527777777778" top="0.196527777777778" bottom="0.196527777777778" header="0.511811023622047" footer="0.511811023622047"/>
  <pageSetup paperSize="9" scale="61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12</vt:lpstr>
      <vt:lpstr>SL</vt:lpstr>
      <vt:lpstr>CD</vt:lpstr>
      <vt:lpstr>Mesas</vt:lpstr>
      <vt:lpstr>SL!_xlnm__FilterDatabase</vt:lpstr>
      <vt:lpstr>_xlnm__FilterDatabase_1</vt:lpstr>
      <vt:lpstr>'12'!_xlnm_Print_Area</vt:lpstr>
      <vt:lpstr>Mesas!_xlnm_Print_Area</vt:lpstr>
      <vt:lpstr>SL!_xlnm_Print_Area</vt:lpstr>
      <vt:lpstr>'12'!_xlnm_Print_Titles</vt:lpstr>
      <vt:lpstr>'12'!Print_Area</vt:lpstr>
      <vt:lpstr>Mesas!Print_Area</vt:lpstr>
      <vt:lpstr>SL!Print_Area</vt:lpstr>
      <vt:lpstr>'12'!Print_Titles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Valdemar Lui</dc:creator>
  <dc:description/>
  <cp:lastModifiedBy>Valdemar Lui</cp:lastModifiedBy>
  <cp:revision>10</cp:revision>
  <dcterms:created xsi:type="dcterms:W3CDTF">2026-07-04T19:21:46Z</dcterms:created>
  <dcterms:modified xsi:type="dcterms:W3CDTF">2026-07-04T19:21:46Z</dcterms:modified>
  <dc:language>pt-BR</dc:language>
</cp:coreProperties>
</file>