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rianobertucci/Downloads/"/>
    </mc:Choice>
  </mc:AlternateContent>
  <xr:revisionPtr revIDLastSave="0" documentId="13_ncr:1_{59973D59-93D0-BE4A-8B81-5CEDB5926EE2}" xr6:coauthVersionLast="47" xr6:coauthVersionMax="47" xr10:uidLastSave="{00000000-0000-0000-0000-000000000000}"/>
  <bookViews>
    <workbookView xWindow="0" yWindow="660" windowWidth="30240" windowHeight="1784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AD19" i="12"/>
  <c r="O138" i="12" s="1"/>
  <c r="AD14" i="12"/>
  <c r="AD20" i="12" s="1"/>
  <c r="AD16" i="12"/>
  <c r="AD22" i="12" s="1"/>
  <c r="P44" i="10" l="1"/>
  <c r="AQ44" i="10" s="1"/>
  <c r="AD44" i="10"/>
  <c r="B118" i="10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<sst xmlns="http://schemas.openxmlformats.org/spreadsheetml/2006/main" count="480" uniqueCount="86">
  <si>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</si>
  <si>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</si>
  <si>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</si>
  <si>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</si>
  <si>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</si>
  <si>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</si>
  <si>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</si>
  <si>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</si>
  <si>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</si>
  <si>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</si>
  <si>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</si>
  <si>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</si>
  <si>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</si>
  <si>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</si>
  <si>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</si>
  <si>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</si>
  <si>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</si>
  <si>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</si>
  <si>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</si>
  <si>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</si>
  <si>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</si>
  <si>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</si>
  <si>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</si>
  <si>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</si>
  <si>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</si>
  <si>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</si>
  <si>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</si>
  <si>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</si>
  <si>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</si>
  <si>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</si>
  <si>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</si>
  <si>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</si>
  <si>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</si>
  <si>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</si>
  <si>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</si>
  <si>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</si>
  <si>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</si>
  <si>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</si>
  <si>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</si>
  <si>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</si>
  <si>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</si>
  <si>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</si>
  <si>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</si>
  <si>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</si>
  <si>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</si>
  <si>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</si>
  <si>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</si>
  <si>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</si>
  <si>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</si>
  <si>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</si>
  <si>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</si>
  <si>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</si>
  <si>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</si>
  <si>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</si>
  <si>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</si>
  <si>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</si>
  <si>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</si>
  <si>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</si>
  <si>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</si>
  <si>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</si>
  <si>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</si>
  <si>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</si>
  <si>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</si>
  <si>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</si>
  <si>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</si>
  <si>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</si>
  <si>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</si>
  <si>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</si>
  <si>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PEDRO NETO</t>
  </si>
  <si>
    <t>CMSP</t>
  </si>
  <si>
    <t>VANNO</t>
  </si>
  <si>
    <t>SCCP</t>
  </si>
  <si>
    <t>CFC</t>
  </si>
  <si>
    <t xml:space="preserve"> 04-JUL-2026</t>
  </si>
  <si>
    <t>F.P.F.M. - Taça São Paulo - 2026</t>
  </si>
  <si>
    <t>LOIACONO</t>
  </si>
  <si>
    <t>BV</t>
  </si>
  <si>
    <t>ESPEL</t>
  </si>
  <si>
    <t>RINCO</t>
  </si>
  <si>
    <t>CELINHO</t>
  </si>
  <si>
    <t>ALEX LUCATELLI</t>
  </si>
  <si>
    <t>RODRIGO RIBEIRO</t>
  </si>
  <si>
    <t>ARGENTINO</t>
  </si>
  <si>
    <t>HEITOR VENDEIRO</t>
  </si>
  <si>
    <t>JAIR ANTONIO</t>
  </si>
  <si>
    <t>Adulto - 2ª Divisão - Palmeiras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</si>
</sst>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  <xf numFmtId="165" fontId="30" fillId="42" borderId="11" xfId="0" applyFont="1" applyFill="1" applyBorder="1" applyAlignment="1">
      <alignment horizontal="left" vertical="center"/>
    </xf>
    <xf numFmtId="165" fontId="30" fillId="42" borderId="12" xfId="0" applyFont="1" applyFill="1" applyBorder="1" applyAlignment="1">
      <alignment horizontal="left" vertical="center"/>
    </xf>
    <xf numFmtId="165" fontId="30" fillId="42" borderId="13" xfId="0" applyFont="1" applyFill="1" applyBorder="1" applyAlignment="1">
      <alignment horizontal="left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120650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topLeftCell="A12" zoomScaleNormal="100" zoomScaleSheetLayoutView="50" zoomScalePageLayoutView="60" workbookViewId="0">
      <selection activeCell="H100" sqref="H100"/>
    </sheetView>
  </sheetViews>
  <sheetFormatPr baseColWidth="10" defaultColWidth="4.3984375" defaultRowHeight="30" customHeight="1" outlineLevelCol="1" x14ac:dyDescent="0.2"/>
  <cols>
    <col min="1" max="1" width="4.796875" style="43" customWidth="1"/>
    <col min="2" max="2" width="6.59765625" style="43" customWidth="1"/>
    <col min="3" max="3" width="5" style="43" bestFit="1" customWidth="1"/>
    <col min="4" max="6" width="6.59765625" style="43" customWidth="1"/>
    <col min="7" max="7" width="15.3984375" style="43" customWidth="1"/>
    <col min="8" max="8" width="7" style="43" customWidth="1"/>
    <col min="9" max="10" width="6.59765625" style="43" customWidth="1"/>
    <col min="11" max="11" width="0.19921875" style="43" customWidth="1"/>
    <col min="12" max="12" width="6.59765625" style="43" customWidth="1"/>
    <col min="13" max="13" width="19.796875" style="43" customWidth="1"/>
    <col min="14" max="19" width="6.59765625" style="43" customWidth="1"/>
    <col min="20" max="20" width="17.59765625" style="43" customWidth="1"/>
    <col min="21" max="25" width="6.59765625" style="43" customWidth="1"/>
    <col min="26" max="26" width="17.59765625" style="43" customWidth="1"/>
    <col min="27" max="27" width="5.796875" style="43" hidden="1" customWidth="1"/>
    <col min="28" max="28" width="5.796875" style="43" hidden="1" customWidth="1" outlineLevel="1"/>
    <col min="29" max="29" width="32.3984375" style="45" hidden="1" customWidth="1" outlineLevel="1"/>
    <col min="30" max="39" width="5.3984375" style="45" hidden="1" customWidth="1" outlineLevel="1"/>
    <col min="40" max="40" width="6.796875" style="45" hidden="1" customWidth="1" outlineLevel="1"/>
    <col min="41" max="41" width="5.796875" style="43" hidden="1" customWidth="1" outlineLevel="1"/>
    <col min="42" max="42" width="32.3984375" style="43" hidden="1" customWidth="1" outlineLevel="1"/>
    <col min="43" max="52" width="5.3984375" style="45" hidden="1" customWidth="1" outlineLevel="1"/>
    <col min="53" max="53" width="7.3984375" style="45" hidden="1" customWidth="1" outlineLevel="1"/>
    <col min="54" max="61" width="5.796875" style="43" customWidth="1" outlineLevel="1"/>
    <col min="62" max="62" width="7" style="43" customWidth="1" outlineLevel="1"/>
    <col min="63" max="65" width="5.796875" style="43" customWidth="1" outlineLevel="1"/>
    <col min="66" max="66" width="7" style="43" customWidth="1" outlineLevel="1"/>
    <col min="67" max="71" width="5.796875" style="43" customWidth="1" outlineLevel="1"/>
    <col min="72" max="72" width="7" style="43" customWidth="1" outlineLevel="1"/>
    <col min="73" max="75" width="5.796875" style="43" customWidth="1" outlineLevel="1"/>
    <col min="76" max="76" width="7" style="43" customWidth="1" outlineLevel="1"/>
    <col min="77" max="80" width="5.796875" style="43" customWidth="1" outlineLevel="1"/>
    <col min="81" max="89" width="4.3984375" style="43" customWidth="1" outlineLevel="1"/>
    <col min="90" max="108" width="4.3984375" style="43"/>
    <col min="109" max="109" width="24.3984375" style="43" bestFit="1" customWidth="1"/>
    <col min="110" max="111" width="24.3984375" style="43" customWidth="1"/>
    <col min="112" max="112" width="8.3984375" style="43" bestFit="1" customWidth="1"/>
    <col min="113" max="16384" width="4.3984375" style="43"/>
  </cols>
  <sheetData>
    <row r="1" spans="1:88" ht="35" customHeight="1" x14ac:dyDescent="0.25">
      <c r="A1" s="43" t="s">
        <v>55</v>
      </c>
      <c r="B1" s="157" t="s">
        <v>74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44"/>
    </row>
    <row r="2" spans="1:88" ht="35" customHeight="1" x14ac:dyDescent="0.2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25">
      <c r="B3" s="115" t="s">
        <v>85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73</v>
      </c>
      <c r="Z3" s="48"/>
    </row>
    <row r="4" spans="1:88" ht="30" customHeight="1" x14ac:dyDescent="0.2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2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2">
      <c r="B6" s="55">
        <v>1</v>
      </c>
      <c r="C6" s="184" t="s">
        <v>75</v>
      </c>
      <c r="D6" s="185"/>
      <c r="E6" s="186"/>
      <c r="F6" s="154" t="s">
        <v>72</v>
      </c>
      <c r="G6" s="155"/>
      <c r="H6" s="55">
        <v>4</v>
      </c>
      <c r="I6" s="184" t="s">
        <v>76</v>
      </c>
      <c r="J6" s="185"/>
      <c r="K6" s="186"/>
      <c r="L6" s="154" t="s">
        <v>72</v>
      </c>
      <c r="M6" s="155"/>
      <c r="N6" s="55">
        <v>7</v>
      </c>
      <c r="O6" s="184" t="s">
        <v>80</v>
      </c>
      <c r="P6" s="185"/>
      <c r="Q6" s="186"/>
      <c r="R6" s="154" t="s">
        <v>71</v>
      </c>
      <c r="S6" s="155"/>
      <c r="T6" s="55">
        <v>10</v>
      </c>
      <c r="U6" s="184" t="s">
        <v>70</v>
      </c>
      <c r="V6" s="185"/>
      <c r="W6" s="186"/>
      <c r="X6" s="154" t="s">
        <v>64</v>
      </c>
      <c r="Y6" s="155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2">
      <c r="B7" s="55">
        <f>B6+1</f>
        <v>2</v>
      </c>
      <c r="C7" s="184" t="s">
        <v>83</v>
      </c>
      <c r="D7" s="185"/>
      <c r="E7" s="186"/>
      <c r="F7" s="154" t="s">
        <v>69</v>
      </c>
      <c r="G7" s="155"/>
      <c r="H7" s="55">
        <v>5</v>
      </c>
      <c r="I7" s="184" t="s">
        <v>84</v>
      </c>
      <c r="J7" s="185"/>
      <c r="K7" s="186"/>
      <c r="L7" s="154" t="s">
        <v>69</v>
      </c>
      <c r="M7" s="155"/>
      <c r="N7" s="55">
        <v>8</v>
      </c>
      <c r="O7" s="184" t="s">
        <v>68</v>
      </c>
      <c r="P7" s="185"/>
      <c r="Q7" s="186"/>
      <c r="R7" s="154" t="s">
        <v>67</v>
      </c>
      <c r="S7" s="155"/>
      <c r="T7" s="55">
        <v>11</v>
      </c>
      <c r="U7" s="184" t="s">
        <v>79</v>
      </c>
      <c r="V7" s="185"/>
      <c r="W7" s="186"/>
      <c r="X7" s="154" t="s">
        <v>67</v>
      </c>
      <c r="Y7" s="155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2">
      <c r="B8" s="55">
        <f>B7+1</f>
        <v>3</v>
      </c>
      <c r="C8" s="184" t="s">
        <v>78</v>
      </c>
      <c r="D8" s="185"/>
      <c r="E8" s="186"/>
      <c r="F8" s="154" t="s">
        <v>72</v>
      </c>
      <c r="G8" s="155"/>
      <c r="H8" s="55">
        <v>6</v>
      </c>
      <c r="I8" s="184" t="s">
        <v>77</v>
      </c>
      <c r="J8" s="185"/>
      <c r="K8" s="186"/>
      <c r="L8" s="154" t="s">
        <v>72</v>
      </c>
      <c r="M8" s="155"/>
      <c r="N8" s="55">
        <v>9</v>
      </c>
      <c r="O8" s="184" t="s">
        <v>82</v>
      </c>
      <c r="P8" s="185"/>
      <c r="Q8" s="186"/>
      <c r="R8" s="154" t="s">
        <v>67</v>
      </c>
      <c r="S8" s="155"/>
      <c r="T8" s="55">
        <v>12</v>
      </c>
      <c r="U8" s="184" t="s">
        <v>81</v>
      </c>
      <c r="V8" s="185"/>
      <c r="W8" s="186"/>
      <c r="X8" s="154" t="s">
        <v>71</v>
      </c>
      <c r="Y8" s="155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2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2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2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2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2">
      <c r="B13" s="132" t="s">
        <v>2</v>
      </c>
      <c r="C13" s="139"/>
      <c r="D13" s="129" t="s">
        <v>10</v>
      </c>
      <c r="E13" s="156"/>
      <c r="F13" s="156"/>
      <c r="G13" s="156"/>
      <c r="H13" s="156"/>
      <c r="I13" s="156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6"/>
      <c r="BG13" s="156"/>
      <c r="BH13" s="156"/>
      <c r="BI13" s="156"/>
      <c r="BJ13" s="156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67" t="s">
        <v>25</v>
      </c>
      <c r="CG13" s="168"/>
      <c r="CH13" s="168"/>
      <c r="CI13" s="168"/>
      <c r="CJ13" s="169"/>
    </row>
    <row r="14" spans="1:88" ht="30" customHeight="1" x14ac:dyDescent="0.2">
      <c r="B14" s="136">
        <v>1</v>
      </c>
      <c r="C14" s="137"/>
      <c r="D14" s="77" t="str">
        <f t="shared" ref="D14:D25" si="0">VLOOKUP($B14,$BC$14:$CD$25,3,0)</f>
        <v xml:space="preserve"> PEDRO NETO-SPFC </v>
      </c>
      <c r="E14" s="78"/>
      <c r="F14" s="78"/>
      <c r="G14" s="78"/>
      <c r="H14" s="78"/>
      <c r="I14" s="78"/>
      <c r="J14" s="136">
        <f t="shared" ref="J14:J25" si="1">VLOOKUP($B14,$BC$14:$CD$25,11,0)</f>
        <v>11</v>
      </c>
      <c r="K14" s="137"/>
      <c r="L14" s="136">
        <f t="shared" ref="L14:L25" si="2">VLOOKUP($B14,$BC$14:$CD$25,13,0)</f>
        <v>26</v>
      </c>
      <c r="M14" s="137"/>
      <c r="N14" s="136">
        <f t="shared" ref="N14:N25" si="3">VLOOKUP($B14,$BC$14:$CD$25,15,0)</f>
        <v>8</v>
      </c>
      <c r="O14" s="137"/>
      <c r="P14" s="136">
        <f t="shared" ref="P14:P25" si="4">VLOOKUP($B14,$BC$14:$CD$25,17,0)</f>
        <v>2</v>
      </c>
      <c r="Q14" s="137"/>
      <c r="R14" s="136">
        <f t="shared" ref="R14:R25" si="5">VLOOKUP($B14,$BC$14:$CD$25,19,0)</f>
        <v>1</v>
      </c>
      <c r="S14" s="137"/>
      <c r="T14" s="136">
        <f t="shared" ref="T14:T25" si="6">VLOOKUP($B14,$BC$14:$CD$25,21,0)</f>
        <v>65</v>
      </c>
      <c r="U14" s="137"/>
      <c r="V14" s="136">
        <f t="shared" ref="V14:V25" si="7">VLOOKUP($B14,$BC$14:$CD$25,23,0)</f>
        <v>42</v>
      </c>
      <c r="W14" s="137"/>
      <c r="X14" s="136">
        <f t="shared" ref="X14:X25" si="8">VLOOKUP($B14,$BC$14:$CD$25,25,0)</f>
        <v>23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6</v>
      </c>
      <c r="BD14" s="80"/>
      <c r="BE14" s="77" t="str">
        <f>CONCATENATE(" ",C6,"-",F6," ")</f>
        <v xml:space="preserve"> LOIACONO-CFC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11</v>
      </c>
      <c r="BN14" s="141"/>
      <c r="BO14" s="136">
        <f t="shared" ref="BO14:BO25" si="11">(BQ14*3)+BS14</f>
        <v>17</v>
      </c>
      <c r="BP14" s="137"/>
      <c r="BQ14" s="136">
        <f t="shared" ref="BQ14:BQ25" si="12">SUMIF(AC:AC,BE14,AD:AD)+SUMIF(AN:AN,BE14,AI:AI)+SUMIF(AP:AP,BE14,AQ:AQ)+SUMIF(BA:BA,BE14,AV:AV)</f>
        <v>5</v>
      </c>
      <c r="BR14" s="137"/>
      <c r="BS14" s="136">
        <f t="shared" ref="BS14:BS25" si="13">SUMIF(AC:AC,BE14,AE:AE)+SUMIF(AN:AN,BE14,AJ:AJ)+SUMIF(AP:AP,BE14,AR:AR)+SUMIF(BA:BA,BE14,AW:AW)</f>
        <v>2</v>
      </c>
      <c r="BT14" s="137"/>
      <c r="BU14" s="136">
        <f t="shared" ref="BU14:BU25" si="14">SUMIF(AC:AC,BE14,AF:AF)+SUMIF(AN:AN,BE14,AK:AK)+SUMIF(AP:AP,BE14,AS:AS)+SUMIF(BA:BA,BE14,AX:AX)</f>
        <v>4</v>
      </c>
      <c r="BV14" s="137"/>
      <c r="BW14" s="136">
        <f t="shared" ref="BW14:BW25" si="15">SUMIF(AC:AC,BE14,AG:AG)+SUMIF(AN:AN,BE14,AL:AL)+SUMIF(AP:AP,BE14,AT:AT)+SUMIF(BA:BA,BE14,AY:AY)</f>
        <v>45</v>
      </c>
      <c r="BX14" s="137"/>
      <c r="BY14" s="136">
        <f t="shared" ref="BY14:BY25" si="16">SUMIF(AC:AC,BE14,AH:AH)+SUMIF(AN:AN,BE14,AM:AM)+SUMIF(AP:AP,BE14,AU:AU)+SUMIF(BA:BA,BE14,AZ:AZ)</f>
        <v>50</v>
      </c>
      <c r="BZ14" s="137"/>
      <c r="CA14" s="136">
        <f t="shared" ref="CA14:CA25" si="17">BW14-BY14</f>
        <v>-5</v>
      </c>
      <c r="CB14" s="137"/>
      <c r="CC14" s="136">
        <v>24</v>
      </c>
      <c r="CD14" s="137"/>
      <c r="CE14" s="82"/>
      <c r="CF14" s="164">
        <f t="shared" ref="CF14:CF25" si="18">(BO14*1000000000)+((BW14-BY14)*1000000)+(BW14*1000)+BQ14+CC14/100</f>
        <v>16995045005.24</v>
      </c>
      <c r="CG14" s="165"/>
      <c r="CH14" s="165"/>
      <c r="CI14" s="165"/>
      <c r="CJ14" s="166"/>
    </row>
    <row r="15" spans="1:88" ht="30" customHeight="1" x14ac:dyDescent="0.2">
      <c r="B15" s="136">
        <v>2</v>
      </c>
      <c r="C15" s="137"/>
      <c r="D15" s="77" t="str">
        <f t="shared" si="0"/>
        <v xml:space="preserve"> CELINHO-SPFC </v>
      </c>
      <c r="E15" s="78"/>
      <c r="F15" s="78"/>
      <c r="G15" s="78"/>
      <c r="H15" s="78"/>
      <c r="I15" s="78"/>
      <c r="J15" s="136">
        <f t="shared" si="1"/>
        <v>11</v>
      </c>
      <c r="K15" s="137"/>
      <c r="L15" s="136">
        <f t="shared" si="2"/>
        <v>23</v>
      </c>
      <c r="M15" s="137"/>
      <c r="N15" s="136">
        <f t="shared" si="3"/>
        <v>7</v>
      </c>
      <c r="O15" s="137"/>
      <c r="P15" s="136">
        <f t="shared" si="4"/>
        <v>2</v>
      </c>
      <c r="Q15" s="137"/>
      <c r="R15" s="136">
        <f t="shared" si="5"/>
        <v>2</v>
      </c>
      <c r="S15" s="137"/>
      <c r="T15" s="136">
        <f t="shared" si="6"/>
        <v>43</v>
      </c>
      <c r="U15" s="137"/>
      <c r="V15" s="136">
        <f t="shared" si="7"/>
        <v>29</v>
      </c>
      <c r="W15" s="137"/>
      <c r="X15" s="136">
        <f t="shared" si="8"/>
        <v>14</v>
      </c>
      <c r="Y15" s="137"/>
      <c r="Z15" s="56"/>
      <c r="AA15" s="57"/>
      <c r="AB15" s="45"/>
      <c r="AO15" s="45"/>
      <c r="AP15" s="45"/>
      <c r="BB15" s="45"/>
      <c r="BC15" s="79">
        <f t="shared" si="9"/>
        <v>12</v>
      </c>
      <c r="BD15" s="80"/>
      <c r="BE15" s="77" t="str">
        <f>CONCATENATE(" ",C7,"-",F7," ")</f>
        <v xml:space="preserve"> HEITOR VENDEIRO-CMSP </v>
      </c>
      <c r="BF15" s="78"/>
      <c r="BG15" s="78"/>
      <c r="BH15" s="78"/>
      <c r="BI15" s="78"/>
      <c r="BJ15" s="78"/>
      <c r="BK15" s="78"/>
      <c r="BL15" s="81"/>
      <c r="BM15" s="140">
        <f t="shared" si="10"/>
        <v>11</v>
      </c>
      <c r="BN15" s="141"/>
      <c r="BO15" s="136">
        <f t="shared" si="11"/>
        <v>2</v>
      </c>
      <c r="BP15" s="137"/>
      <c r="BQ15" s="136">
        <f t="shared" si="12"/>
        <v>0</v>
      </c>
      <c r="BR15" s="137"/>
      <c r="BS15" s="136">
        <f t="shared" si="13"/>
        <v>2</v>
      </c>
      <c r="BT15" s="137"/>
      <c r="BU15" s="136">
        <f t="shared" si="14"/>
        <v>9</v>
      </c>
      <c r="BV15" s="137"/>
      <c r="BW15" s="136">
        <f t="shared" si="15"/>
        <v>38</v>
      </c>
      <c r="BX15" s="137"/>
      <c r="BY15" s="136">
        <f t="shared" si="16"/>
        <v>60</v>
      </c>
      <c r="BZ15" s="137"/>
      <c r="CA15" s="136">
        <f t="shared" si="17"/>
        <v>-22</v>
      </c>
      <c r="CB15" s="137"/>
      <c r="CC15" s="136">
        <f t="shared" ref="CC15:CC25" si="19">CC14-1</f>
        <v>23</v>
      </c>
      <c r="CD15" s="137"/>
      <c r="CE15" s="82"/>
      <c r="CF15" s="164">
        <f t="shared" si="18"/>
        <v>1978038000.23</v>
      </c>
      <c r="CG15" s="165"/>
      <c r="CH15" s="165"/>
      <c r="CI15" s="165"/>
      <c r="CJ15" s="166"/>
    </row>
    <row r="16" spans="1:88" ht="30" customHeight="1" x14ac:dyDescent="0.2">
      <c r="B16" s="136">
        <v>3</v>
      </c>
      <c r="C16" s="137"/>
      <c r="D16" s="77" t="str">
        <f t="shared" si="0"/>
        <v xml:space="preserve"> ALEX LUCATELLI-SCCP </v>
      </c>
      <c r="E16" s="78"/>
      <c r="F16" s="78"/>
      <c r="G16" s="78"/>
      <c r="H16" s="78"/>
      <c r="I16" s="78"/>
      <c r="J16" s="136">
        <f t="shared" si="1"/>
        <v>11</v>
      </c>
      <c r="K16" s="137"/>
      <c r="L16" s="136">
        <f t="shared" si="2"/>
        <v>22</v>
      </c>
      <c r="M16" s="137"/>
      <c r="N16" s="136">
        <f t="shared" si="3"/>
        <v>7</v>
      </c>
      <c r="O16" s="137"/>
      <c r="P16" s="136">
        <f t="shared" si="4"/>
        <v>1</v>
      </c>
      <c r="Q16" s="137"/>
      <c r="R16" s="136">
        <f t="shared" si="5"/>
        <v>3</v>
      </c>
      <c r="S16" s="137"/>
      <c r="T16" s="136">
        <f t="shared" si="6"/>
        <v>54</v>
      </c>
      <c r="U16" s="137"/>
      <c r="V16" s="136">
        <f t="shared" si="7"/>
        <v>48</v>
      </c>
      <c r="W16" s="137"/>
      <c r="X16" s="136">
        <f t="shared" si="8"/>
        <v>6</v>
      </c>
      <c r="Y16" s="137"/>
      <c r="Z16" s="56"/>
      <c r="AA16" s="57"/>
      <c r="AB16" s="45"/>
      <c r="AO16" s="45"/>
      <c r="AP16" s="45"/>
      <c r="BB16" s="45"/>
      <c r="BC16" s="79">
        <f t="shared" si="9"/>
        <v>4</v>
      </c>
      <c r="BD16" s="80"/>
      <c r="BE16" s="77" t="str">
        <f>CONCATENATE(" ",C8,"-",F8," ")</f>
        <v xml:space="preserve"> RINCO-CFC </v>
      </c>
      <c r="BF16" s="78"/>
      <c r="BG16" s="78"/>
      <c r="BH16" s="78"/>
      <c r="BI16" s="78"/>
      <c r="BJ16" s="78"/>
      <c r="BK16" s="78"/>
      <c r="BL16" s="81"/>
      <c r="BM16" s="140">
        <f t="shared" si="10"/>
        <v>11</v>
      </c>
      <c r="BN16" s="141"/>
      <c r="BO16" s="136">
        <f t="shared" si="11"/>
        <v>21</v>
      </c>
      <c r="BP16" s="137"/>
      <c r="BQ16" s="136">
        <f t="shared" si="12"/>
        <v>6</v>
      </c>
      <c r="BR16" s="137"/>
      <c r="BS16" s="136">
        <f t="shared" si="13"/>
        <v>3</v>
      </c>
      <c r="BT16" s="137"/>
      <c r="BU16" s="136">
        <f t="shared" si="14"/>
        <v>2</v>
      </c>
      <c r="BV16" s="137"/>
      <c r="BW16" s="136">
        <f t="shared" si="15"/>
        <v>52</v>
      </c>
      <c r="BX16" s="137"/>
      <c r="BY16" s="136">
        <f t="shared" si="16"/>
        <v>47</v>
      </c>
      <c r="BZ16" s="137"/>
      <c r="CA16" s="136">
        <f t="shared" si="17"/>
        <v>5</v>
      </c>
      <c r="CB16" s="137"/>
      <c r="CC16" s="136">
        <f t="shared" si="19"/>
        <v>22</v>
      </c>
      <c r="CD16" s="137"/>
      <c r="CE16" s="82"/>
      <c r="CF16" s="164">
        <f t="shared" si="18"/>
        <v>21005052006.220001</v>
      </c>
      <c r="CG16" s="165"/>
      <c r="CH16" s="165"/>
      <c r="CI16" s="165"/>
      <c r="CJ16" s="166"/>
    </row>
    <row r="17" spans="2:88" ht="30" customHeight="1" x14ac:dyDescent="0.2">
      <c r="B17" s="136">
        <v>4</v>
      </c>
      <c r="C17" s="137"/>
      <c r="D17" s="77" t="str">
        <f t="shared" si="0"/>
        <v xml:space="preserve"> RINCO-CFC </v>
      </c>
      <c r="E17" s="78"/>
      <c r="F17" s="78"/>
      <c r="G17" s="78"/>
      <c r="H17" s="78"/>
      <c r="I17" s="78"/>
      <c r="J17" s="136">
        <f t="shared" si="1"/>
        <v>11</v>
      </c>
      <c r="K17" s="137"/>
      <c r="L17" s="136">
        <f t="shared" si="2"/>
        <v>21</v>
      </c>
      <c r="M17" s="137"/>
      <c r="N17" s="136">
        <f t="shared" si="3"/>
        <v>6</v>
      </c>
      <c r="O17" s="137"/>
      <c r="P17" s="136">
        <f t="shared" si="4"/>
        <v>3</v>
      </c>
      <c r="Q17" s="137"/>
      <c r="R17" s="136">
        <f t="shared" si="5"/>
        <v>2</v>
      </c>
      <c r="S17" s="137"/>
      <c r="T17" s="136">
        <f t="shared" si="6"/>
        <v>52</v>
      </c>
      <c r="U17" s="137"/>
      <c r="V17" s="136">
        <f t="shared" si="7"/>
        <v>47</v>
      </c>
      <c r="W17" s="137"/>
      <c r="X17" s="136">
        <f t="shared" si="8"/>
        <v>5</v>
      </c>
      <c r="Y17" s="137"/>
      <c r="Z17" s="56"/>
      <c r="AA17" s="57"/>
      <c r="AB17" s="45"/>
      <c r="AO17" s="45"/>
      <c r="AP17" s="45"/>
      <c r="BB17" s="45"/>
      <c r="BC17" s="79">
        <f t="shared" si="9"/>
        <v>7</v>
      </c>
      <c r="BD17" s="80"/>
      <c r="BE17" s="77" t="str">
        <f>CONCATENATE(" ",I6,"-",L6," ")</f>
        <v xml:space="preserve"> BV-CFC </v>
      </c>
      <c r="BF17" s="78"/>
      <c r="BG17" s="78"/>
      <c r="BH17" s="78"/>
      <c r="BI17" s="78"/>
      <c r="BJ17" s="78"/>
      <c r="BK17" s="78"/>
      <c r="BL17" s="81"/>
      <c r="BM17" s="140">
        <f t="shared" si="10"/>
        <v>11</v>
      </c>
      <c r="BN17" s="141"/>
      <c r="BO17" s="136">
        <f t="shared" si="11"/>
        <v>13</v>
      </c>
      <c r="BP17" s="137"/>
      <c r="BQ17" s="136">
        <f t="shared" si="12"/>
        <v>4</v>
      </c>
      <c r="BR17" s="137"/>
      <c r="BS17" s="136">
        <f t="shared" si="13"/>
        <v>1</v>
      </c>
      <c r="BT17" s="137"/>
      <c r="BU17" s="136">
        <f t="shared" si="14"/>
        <v>6</v>
      </c>
      <c r="BV17" s="137"/>
      <c r="BW17" s="136">
        <f t="shared" si="15"/>
        <v>44</v>
      </c>
      <c r="BX17" s="137"/>
      <c r="BY17" s="136">
        <f t="shared" si="16"/>
        <v>52</v>
      </c>
      <c r="BZ17" s="137"/>
      <c r="CA17" s="136">
        <f t="shared" si="17"/>
        <v>-8</v>
      </c>
      <c r="CB17" s="137"/>
      <c r="CC17" s="136">
        <f t="shared" si="19"/>
        <v>21</v>
      </c>
      <c r="CD17" s="137"/>
      <c r="CE17" s="82"/>
      <c r="CF17" s="164">
        <f t="shared" si="18"/>
        <v>12992044004.209999</v>
      </c>
      <c r="CG17" s="165"/>
      <c r="CH17" s="165"/>
      <c r="CI17" s="165"/>
      <c r="CJ17" s="166"/>
    </row>
    <row r="18" spans="2:88" ht="30" customHeight="1" x14ac:dyDescent="0.2">
      <c r="B18" s="136">
        <v>5</v>
      </c>
      <c r="C18" s="137"/>
      <c r="D18" s="77" t="str">
        <f t="shared" si="0"/>
        <v xml:space="preserve"> VANNO-SEP </v>
      </c>
      <c r="E18" s="78"/>
      <c r="F18" s="78"/>
      <c r="G18" s="78"/>
      <c r="H18" s="78"/>
      <c r="I18" s="78"/>
      <c r="J18" s="136">
        <f t="shared" si="1"/>
        <v>11</v>
      </c>
      <c r="K18" s="137"/>
      <c r="L18" s="136">
        <f t="shared" si="2"/>
        <v>20</v>
      </c>
      <c r="M18" s="137"/>
      <c r="N18" s="136">
        <f t="shared" si="3"/>
        <v>5</v>
      </c>
      <c r="O18" s="137"/>
      <c r="P18" s="136">
        <f t="shared" si="4"/>
        <v>5</v>
      </c>
      <c r="Q18" s="137"/>
      <c r="R18" s="136">
        <f t="shared" si="5"/>
        <v>1</v>
      </c>
      <c r="S18" s="137"/>
      <c r="T18" s="136">
        <f t="shared" si="6"/>
        <v>54</v>
      </c>
      <c r="U18" s="137"/>
      <c r="V18" s="136">
        <f t="shared" si="7"/>
        <v>35</v>
      </c>
      <c r="W18" s="137"/>
      <c r="X18" s="136">
        <f t="shared" si="8"/>
        <v>19</v>
      </c>
      <c r="Y18" s="137"/>
      <c r="Z18" s="56"/>
      <c r="AA18" s="57"/>
      <c r="AB18" s="45"/>
      <c r="AO18" s="45"/>
      <c r="AP18" s="45"/>
      <c r="BB18" s="45"/>
      <c r="BC18" s="79">
        <f t="shared" si="9"/>
        <v>10</v>
      </c>
      <c r="BD18" s="80"/>
      <c r="BE18" s="77" t="str">
        <f>CONCATENATE(" ",I7,"-",L7," ")</f>
        <v xml:space="preserve"> JAIR ANTONIO-CMSP </v>
      </c>
      <c r="BF18" s="78"/>
      <c r="BG18" s="78"/>
      <c r="BH18" s="78"/>
      <c r="BI18" s="78"/>
      <c r="BJ18" s="78"/>
      <c r="BK18" s="78"/>
      <c r="BL18" s="81"/>
      <c r="BM18" s="140">
        <f t="shared" si="10"/>
        <v>11</v>
      </c>
      <c r="BN18" s="141"/>
      <c r="BO18" s="136">
        <f t="shared" si="11"/>
        <v>9</v>
      </c>
      <c r="BP18" s="137"/>
      <c r="BQ18" s="136">
        <f t="shared" si="12"/>
        <v>2</v>
      </c>
      <c r="BR18" s="137"/>
      <c r="BS18" s="136">
        <f t="shared" si="13"/>
        <v>3</v>
      </c>
      <c r="BT18" s="137"/>
      <c r="BU18" s="136">
        <f t="shared" si="14"/>
        <v>6</v>
      </c>
      <c r="BV18" s="137"/>
      <c r="BW18" s="136">
        <f t="shared" si="15"/>
        <v>41</v>
      </c>
      <c r="BX18" s="137"/>
      <c r="BY18" s="136">
        <f t="shared" si="16"/>
        <v>51</v>
      </c>
      <c r="BZ18" s="137"/>
      <c r="CA18" s="136">
        <f t="shared" si="17"/>
        <v>-10</v>
      </c>
      <c r="CB18" s="137"/>
      <c r="CC18" s="136">
        <f t="shared" si="19"/>
        <v>20</v>
      </c>
      <c r="CD18" s="137"/>
      <c r="CE18" s="82"/>
      <c r="CF18" s="164">
        <f t="shared" si="18"/>
        <v>8990041002.2000008</v>
      </c>
      <c r="CG18" s="165"/>
      <c r="CH18" s="165"/>
      <c r="CI18" s="165"/>
      <c r="CJ18" s="166"/>
    </row>
    <row r="19" spans="2:88" ht="30" customHeight="1" x14ac:dyDescent="0.2">
      <c r="B19" s="136">
        <v>6</v>
      </c>
      <c r="C19" s="137"/>
      <c r="D19" s="77" t="str">
        <f t="shared" si="0"/>
        <v xml:space="preserve"> LOIACONO-CFC </v>
      </c>
      <c r="E19" s="78"/>
      <c r="F19" s="78"/>
      <c r="G19" s="78"/>
      <c r="H19" s="78"/>
      <c r="I19" s="78"/>
      <c r="J19" s="136">
        <f t="shared" si="1"/>
        <v>11</v>
      </c>
      <c r="K19" s="137"/>
      <c r="L19" s="136">
        <f t="shared" si="2"/>
        <v>17</v>
      </c>
      <c r="M19" s="137"/>
      <c r="N19" s="136">
        <f t="shared" si="3"/>
        <v>5</v>
      </c>
      <c r="O19" s="137"/>
      <c r="P19" s="136">
        <f t="shared" si="4"/>
        <v>2</v>
      </c>
      <c r="Q19" s="137"/>
      <c r="R19" s="136">
        <f t="shared" si="5"/>
        <v>4</v>
      </c>
      <c r="S19" s="137"/>
      <c r="T19" s="136">
        <f t="shared" si="6"/>
        <v>45</v>
      </c>
      <c r="U19" s="137"/>
      <c r="V19" s="136">
        <f t="shared" si="7"/>
        <v>50</v>
      </c>
      <c r="W19" s="137"/>
      <c r="X19" s="136">
        <f t="shared" si="8"/>
        <v>-5</v>
      </c>
      <c r="Y19" s="137"/>
      <c r="Z19" s="56"/>
      <c r="AA19" s="57"/>
      <c r="AB19" s="45"/>
      <c r="AO19" s="45"/>
      <c r="AP19" s="45"/>
      <c r="BB19" s="45"/>
      <c r="BC19" s="79">
        <f t="shared" si="9"/>
        <v>11</v>
      </c>
      <c r="BD19" s="80"/>
      <c r="BE19" s="77" t="str">
        <f>CONCATENATE(" ",I8,"-",L8," ")</f>
        <v xml:space="preserve"> ESPEL-CFC </v>
      </c>
      <c r="BF19" s="78"/>
      <c r="BG19" s="78"/>
      <c r="BH19" s="78"/>
      <c r="BI19" s="78"/>
      <c r="BJ19" s="78"/>
      <c r="BK19" s="78"/>
      <c r="BL19" s="81"/>
      <c r="BM19" s="140">
        <f t="shared" si="10"/>
        <v>11</v>
      </c>
      <c r="BN19" s="141"/>
      <c r="BO19" s="136">
        <f t="shared" si="11"/>
        <v>8</v>
      </c>
      <c r="BP19" s="137"/>
      <c r="BQ19" s="136">
        <f t="shared" si="12"/>
        <v>2</v>
      </c>
      <c r="BR19" s="137"/>
      <c r="BS19" s="136">
        <f t="shared" si="13"/>
        <v>2</v>
      </c>
      <c r="BT19" s="137"/>
      <c r="BU19" s="136">
        <f t="shared" si="14"/>
        <v>7</v>
      </c>
      <c r="BV19" s="137"/>
      <c r="BW19" s="136">
        <f t="shared" si="15"/>
        <v>43</v>
      </c>
      <c r="BX19" s="137"/>
      <c r="BY19" s="136">
        <f t="shared" si="16"/>
        <v>55</v>
      </c>
      <c r="BZ19" s="137"/>
      <c r="CA19" s="136">
        <f t="shared" si="17"/>
        <v>-12</v>
      </c>
      <c r="CB19" s="137"/>
      <c r="CC19" s="136">
        <f t="shared" si="19"/>
        <v>19</v>
      </c>
      <c r="CD19" s="137"/>
      <c r="CE19" s="82"/>
      <c r="CF19" s="164">
        <f t="shared" si="18"/>
        <v>7988043002.1899996</v>
      </c>
      <c r="CG19" s="165"/>
      <c r="CH19" s="165"/>
      <c r="CI19" s="165"/>
      <c r="CJ19" s="166"/>
    </row>
    <row r="20" spans="2:88" ht="30" customHeight="1" x14ac:dyDescent="0.2">
      <c r="B20" s="136">
        <v>7</v>
      </c>
      <c r="C20" s="137"/>
      <c r="D20" s="77" t="str">
        <f t="shared" si="0"/>
        <v xml:space="preserve"> BV-CFC </v>
      </c>
      <c r="E20" s="78"/>
      <c r="F20" s="78"/>
      <c r="G20" s="78"/>
      <c r="H20" s="78"/>
      <c r="I20" s="78"/>
      <c r="J20" s="136">
        <f t="shared" si="1"/>
        <v>11</v>
      </c>
      <c r="K20" s="137"/>
      <c r="L20" s="136">
        <f t="shared" si="2"/>
        <v>13</v>
      </c>
      <c r="M20" s="137"/>
      <c r="N20" s="136">
        <f t="shared" si="3"/>
        <v>4</v>
      </c>
      <c r="O20" s="137"/>
      <c r="P20" s="136">
        <f t="shared" si="4"/>
        <v>1</v>
      </c>
      <c r="Q20" s="137"/>
      <c r="R20" s="136">
        <f t="shared" si="5"/>
        <v>6</v>
      </c>
      <c r="S20" s="137"/>
      <c r="T20" s="136">
        <f t="shared" si="6"/>
        <v>44</v>
      </c>
      <c r="U20" s="137"/>
      <c r="V20" s="136">
        <f t="shared" si="7"/>
        <v>52</v>
      </c>
      <c r="W20" s="137"/>
      <c r="X20" s="136">
        <f t="shared" si="8"/>
        <v>-8</v>
      </c>
      <c r="Y20" s="137"/>
      <c r="Z20" s="56"/>
      <c r="AA20" s="57"/>
      <c r="AB20" s="45"/>
      <c r="AO20" s="45"/>
      <c r="AP20" s="45"/>
      <c r="BB20" s="45"/>
      <c r="BC20" s="79">
        <f t="shared" si="9"/>
        <v>3</v>
      </c>
      <c r="BD20" s="80"/>
      <c r="BE20" s="77" t="str">
        <f>CONCATENATE(" ",O6,"-",R6," ")</f>
        <v xml:space="preserve"> ALEX LUCATELLI-SCCP </v>
      </c>
      <c r="BF20" s="78"/>
      <c r="BG20" s="78"/>
      <c r="BH20" s="78"/>
      <c r="BI20" s="78"/>
      <c r="BJ20" s="78"/>
      <c r="BK20" s="78"/>
      <c r="BL20" s="81"/>
      <c r="BM20" s="140">
        <f t="shared" si="10"/>
        <v>11</v>
      </c>
      <c r="BN20" s="141"/>
      <c r="BO20" s="136">
        <f t="shared" si="11"/>
        <v>22</v>
      </c>
      <c r="BP20" s="137"/>
      <c r="BQ20" s="136">
        <f t="shared" si="12"/>
        <v>7</v>
      </c>
      <c r="BR20" s="137"/>
      <c r="BS20" s="136">
        <f t="shared" si="13"/>
        <v>1</v>
      </c>
      <c r="BT20" s="137"/>
      <c r="BU20" s="136">
        <f t="shared" si="14"/>
        <v>3</v>
      </c>
      <c r="BV20" s="137"/>
      <c r="BW20" s="136">
        <f t="shared" si="15"/>
        <v>54</v>
      </c>
      <c r="BX20" s="137"/>
      <c r="BY20" s="136">
        <f t="shared" si="16"/>
        <v>48</v>
      </c>
      <c r="BZ20" s="137"/>
      <c r="CA20" s="136">
        <f t="shared" si="17"/>
        <v>6</v>
      </c>
      <c r="CB20" s="137"/>
      <c r="CC20" s="136">
        <f t="shared" si="19"/>
        <v>18</v>
      </c>
      <c r="CD20" s="137"/>
      <c r="CE20" s="82"/>
      <c r="CF20" s="164">
        <f t="shared" si="18"/>
        <v>22006054007.18</v>
      </c>
      <c r="CG20" s="165"/>
      <c r="CH20" s="165"/>
      <c r="CI20" s="165"/>
      <c r="CJ20" s="166"/>
    </row>
    <row r="21" spans="2:88" ht="30" customHeight="1" x14ac:dyDescent="0.2">
      <c r="B21" s="136">
        <v>8</v>
      </c>
      <c r="C21" s="137"/>
      <c r="D21" s="77" t="str">
        <f t="shared" si="0"/>
        <v xml:space="preserve"> ARGENTINO-SPFC </v>
      </c>
      <c r="E21" s="78"/>
      <c r="F21" s="78"/>
      <c r="G21" s="78"/>
      <c r="H21" s="78"/>
      <c r="I21" s="78"/>
      <c r="J21" s="136">
        <f t="shared" si="1"/>
        <v>11</v>
      </c>
      <c r="K21" s="137"/>
      <c r="L21" s="136">
        <f t="shared" si="2"/>
        <v>11</v>
      </c>
      <c r="M21" s="137"/>
      <c r="N21" s="136">
        <f t="shared" si="3"/>
        <v>2</v>
      </c>
      <c r="O21" s="137"/>
      <c r="P21" s="136">
        <f t="shared" si="4"/>
        <v>5</v>
      </c>
      <c r="Q21" s="137"/>
      <c r="R21" s="136">
        <f t="shared" si="5"/>
        <v>4</v>
      </c>
      <c r="S21" s="137"/>
      <c r="T21" s="136">
        <f t="shared" si="6"/>
        <v>40</v>
      </c>
      <c r="U21" s="137"/>
      <c r="V21" s="136">
        <f t="shared" si="7"/>
        <v>43</v>
      </c>
      <c r="W21" s="137"/>
      <c r="X21" s="136">
        <f t="shared" si="8"/>
        <v>-3</v>
      </c>
      <c r="Y21" s="137"/>
      <c r="Z21" s="56"/>
      <c r="AA21" s="57"/>
      <c r="AB21" s="45"/>
      <c r="AO21" s="45"/>
      <c r="AP21" s="45"/>
      <c r="BB21" s="45"/>
      <c r="BC21" s="79">
        <f t="shared" si="9"/>
        <v>1</v>
      </c>
      <c r="BD21" s="80"/>
      <c r="BE21" s="77" t="str">
        <f>CONCATENATE(" ",O7,"-",R7," ")</f>
        <v xml:space="preserve"> PEDRO NETO-SPFC </v>
      </c>
      <c r="BF21" s="78"/>
      <c r="BG21" s="78"/>
      <c r="BH21" s="78"/>
      <c r="BI21" s="78"/>
      <c r="BJ21" s="78"/>
      <c r="BK21" s="78"/>
      <c r="BL21" s="81"/>
      <c r="BM21" s="140">
        <f t="shared" si="10"/>
        <v>11</v>
      </c>
      <c r="BN21" s="141"/>
      <c r="BO21" s="136">
        <f t="shared" si="11"/>
        <v>26</v>
      </c>
      <c r="BP21" s="137"/>
      <c r="BQ21" s="136">
        <f t="shared" si="12"/>
        <v>8</v>
      </c>
      <c r="BR21" s="137"/>
      <c r="BS21" s="136">
        <f t="shared" si="13"/>
        <v>2</v>
      </c>
      <c r="BT21" s="137"/>
      <c r="BU21" s="136">
        <f t="shared" si="14"/>
        <v>1</v>
      </c>
      <c r="BV21" s="137"/>
      <c r="BW21" s="136">
        <f t="shared" si="15"/>
        <v>65</v>
      </c>
      <c r="BX21" s="137"/>
      <c r="BY21" s="136">
        <f t="shared" si="16"/>
        <v>42</v>
      </c>
      <c r="BZ21" s="137"/>
      <c r="CA21" s="136">
        <f t="shared" si="17"/>
        <v>23</v>
      </c>
      <c r="CB21" s="137"/>
      <c r="CC21" s="136">
        <f t="shared" si="19"/>
        <v>17</v>
      </c>
      <c r="CD21" s="137"/>
      <c r="CE21" s="82"/>
      <c r="CF21" s="164">
        <f t="shared" si="18"/>
        <v>26023065008.169998</v>
      </c>
      <c r="CG21" s="165"/>
      <c r="CH21" s="165"/>
      <c r="CI21" s="165"/>
      <c r="CJ21" s="166"/>
    </row>
    <row r="22" spans="2:88" ht="30" customHeight="1" x14ac:dyDescent="0.2">
      <c r="B22" s="136">
        <v>9</v>
      </c>
      <c r="C22" s="137"/>
      <c r="D22" s="77" t="str">
        <f t="shared" si="0"/>
        <v xml:space="preserve"> RODRIGO RIBEIRO-SCCP </v>
      </c>
      <c r="E22" s="78"/>
      <c r="F22" s="78"/>
      <c r="G22" s="78"/>
      <c r="H22" s="78"/>
      <c r="I22" s="78"/>
      <c r="J22" s="136">
        <f t="shared" si="1"/>
        <v>11</v>
      </c>
      <c r="K22" s="137"/>
      <c r="L22" s="136">
        <f t="shared" si="2"/>
        <v>11</v>
      </c>
      <c r="M22" s="137"/>
      <c r="N22" s="136">
        <f t="shared" si="3"/>
        <v>3</v>
      </c>
      <c r="O22" s="137"/>
      <c r="P22" s="136">
        <f t="shared" si="4"/>
        <v>2</v>
      </c>
      <c r="Q22" s="137"/>
      <c r="R22" s="136">
        <f t="shared" si="5"/>
        <v>6</v>
      </c>
      <c r="S22" s="137"/>
      <c r="T22" s="136">
        <f t="shared" si="6"/>
        <v>43</v>
      </c>
      <c r="U22" s="137"/>
      <c r="V22" s="136">
        <f t="shared" si="7"/>
        <v>50</v>
      </c>
      <c r="W22" s="137"/>
      <c r="X22" s="136">
        <f t="shared" si="8"/>
        <v>-7</v>
      </c>
      <c r="Y22" s="137"/>
      <c r="Z22" s="56"/>
      <c r="AA22" s="57"/>
      <c r="AB22" s="45"/>
      <c r="AO22" s="45"/>
      <c r="AP22" s="45"/>
      <c r="BB22" s="45"/>
      <c r="BC22" s="79">
        <f t="shared" si="9"/>
        <v>8</v>
      </c>
      <c r="BD22" s="80"/>
      <c r="BE22" s="77" t="str">
        <f>CONCATENATE(" ",O8,"-",R8," ")</f>
        <v xml:space="preserve"> ARGENTINO-SPFC </v>
      </c>
      <c r="BF22" s="78"/>
      <c r="BG22" s="78"/>
      <c r="BH22" s="78"/>
      <c r="BI22" s="78"/>
      <c r="BJ22" s="78"/>
      <c r="BK22" s="78"/>
      <c r="BL22" s="81"/>
      <c r="BM22" s="140">
        <f t="shared" si="10"/>
        <v>11</v>
      </c>
      <c r="BN22" s="141"/>
      <c r="BO22" s="136">
        <f t="shared" si="11"/>
        <v>11</v>
      </c>
      <c r="BP22" s="137"/>
      <c r="BQ22" s="136">
        <f t="shared" si="12"/>
        <v>2</v>
      </c>
      <c r="BR22" s="137"/>
      <c r="BS22" s="136">
        <f t="shared" si="13"/>
        <v>5</v>
      </c>
      <c r="BT22" s="137"/>
      <c r="BU22" s="136">
        <f t="shared" si="14"/>
        <v>4</v>
      </c>
      <c r="BV22" s="137"/>
      <c r="BW22" s="136">
        <f t="shared" si="15"/>
        <v>40</v>
      </c>
      <c r="BX22" s="137"/>
      <c r="BY22" s="136">
        <f t="shared" si="16"/>
        <v>43</v>
      </c>
      <c r="BZ22" s="137"/>
      <c r="CA22" s="136">
        <f t="shared" si="17"/>
        <v>-3</v>
      </c>
      <c r="CB22" s="137"/>
      <c r="CC22" s="136">
        <f t="shared" si="19"/>
        <v>16</v>
      </c>
      <c r="CD22" s="137"/>
      <c r="CE22" s="82"/>
      <c r="CF22" s="164">
        <f t="shared" si="18"/>
        <v>10997040002.16</v>
      </c>
      <c r="CG22" s="165"/>
      <c r="CH22" s="165"/>
      <c r="CI22" s="165"/>
      <c r="CJ22" s="166"/>
    </row>
    <row r="23" spans="2:88" ht="30" customHeight="1" x14ac:dyDescent="0.2">
      <c r="B23" s="136">
        <v>10</v>
      </c>
      <c r="C23" s="137"/>
      <c r="D23" s="77" t="str">
        <f t="shared" si="0"/>
        <v xml:space="preserve"> JAIR ANTONIO-CMSP </v>
      </c>
      <c r="E23" s="78"/>
      <c r="F23" s="78"/>
      <c r="G23" s="78"/>
      <c r="H23" s="78"/>
      <c r="I23" s="78"/>
      <c r="J23" s="136">
        <f t="shared" si="1"/>
        <v>11</v>
      </c>
      <c r="K23" s="137"/>
      <c r="L23" s="136">
        <f t="shared" si="2"/>
        <v>9</v>
      </c>
      <c r="M23" s="137"/>
      <c r="N23" s="136">
        <f t="shared" si="3"/>
        <v>2</v>
      </c>
      <c r="O23" s="137"/>
      <c r="P23" s="136">
        <f t="shared" si="4"/>
        <v>3</v>
      </c>
      <c r="Q23" s="137"/>
      <c r="R23" s="136">
        <f t="shared" si="5"/>
        <v>6</v>
      </c>
      <c r="S23" s="137"/>
      <c r="T23" s="136">
        <f t="shared" si="6"/>
        <v>41</v>
      </c>
      <c r="U23" s="137"/>
      <c r="V23" s="136">
        <f t="shared" si="7"/>
        <v>51</v>
      </c>
      <c r="W23" s="137"/>
      <c r="X23" s="136">
        <f t="shared" si="8"/>
        <v>-10</v>
      </c>
      <c r="Y23" s="137"/>
      <c r="Z23" s="56"/>
      <c r="AA23" s="57"/>
      <c r="AB23" s="45"/>
      <c r="AO23" s="45"/>
      <c r="AP23" s="45"/>
      <c r="BB23" s="45"/>
      <c r="BC23" s="79">
        <f t="shared" si="9"/>
        <v>5</v>
      </c>
      <c r="BD23" s="80"/>
      <c r="BE23" s="77" t="str">
        <f>CONCATENATE(" ",U6,"-",X6," ")</f>
        <v xml:space="preserve"> VANNO-SEP </v>
      </c>
      <c r="BF23" s="78"/>
      <c r="BG23" s="78"/>
      <c r="BH23" s="78"/>
      <c r="BI23" s="78"/>
      <c r="BJ23" s="78"/>
      <c r="BK23" s="78"/>
      <c r="BL23" s="81"/>
      <c r="BM23" s="140">
        <f t="shared" si="10"/>
        <v>11</v>
      </c>
      <c r="BN23" s="141"/>
      <c r="BO23" s="136">
        <f t="shared" si="11"/>
        <v>20</v>
      </c>
      <c r="BP23" s="137"/>
      <c r="BQ23" s="136">
        <f t="shared" si="12"/>
        <v>5</v>
      </c>
      <c r="BR23" s="137"/>
      <c r="BS23" s="136">
        <f t="shared" si="13"/>
        <v>5</v>
      </c>
      <c r="BT23" s="137"/>
      <c r="BU23" s="136">
        <f t="shared" si="14"/>
        <v>1</v>
      </c>
      <c r="BV23" s="137"/>
      <c r="BW23" s="136">
        <f t="shared" si="15"/>
        <v>54</v>
      </c>
      <c r="BX23" s="137"/>
      <c r="BY23" s="136">
        <f t="shared" si="16"/>
        <v>35</v>
      </c>
      <c r="BZ23" s="137"/>
      <c r="CA23" s="136">
        <f t="shared" si="17"/>
        <v>19</v>
      </c>
      <c r="CB23" s="137"/>
      <c r="CC23" s="136">
        <f t="shared" si="19"/>
        <v>15</v>
      </c>
      <c r="CD23" s="137"/>
      <c r="CE23" s="82"/>
      <c r="CF23" s="164">
        <f t="shared" si="18"/>
        <v>20019054005.150002</v>
      </c>
      <c r="CG23" s="165"/>
      <c r="CH23" s="165"/>
      <c r="CI23" s="165"/>
      <c r="CJ23" s="166"/>
    </row>
    <row r="24" spans="2:88" ht="30" customHeight="1" x14ac:dyDescent="0.2">
      <c r="B24" s="136">
        <v>11</v>
      </c>
      <c r="C24" s="137"/>
      <c r="D24" s="77" t="str">
        <f t="shared" si="0"/>
        <v xml:space="preserve"> ESPEL-CFC </v>
      </c>
      <c r="E24" s="78"/>
      <c r="F24" s="78"/>
      <c r="G24" s="78"/>
      <c r="H24" s="78"/>
      <c r="I24" s="78"/>
      <c r="J24" s="136">
        <f t="shared" si="1"/>
        <v>11</v>
      </c>
      <c r="K24" s="137"/>
      <c r="L24" s="136">
        <f t="shared" si="2"/>
        <v>8</v>
      </c>
      <c r="M24" s="137"/>
      <c r="N24" s="136">
        <f t="shared" si="3"/>
        <v>2</v>
      </c>
      <c r="O24" s="137"/>
      <c r="P24" s="136">
        <f t="shared" si="4"/>
        <v>2</v>
      </c>
      <c r="Q24" s="137"/>
      <c r="R24" s="136">
        <f t="shared" si="5"/>
        <v>7</v>
      </c>
      <c r="S24" s="137"/>
      <c r="T24" s="136">
        <f t="shared" si="6"/>
        <v>43</v>
      </c>
      <c r="U24" s="137"/>
      <c r="V24" s="136">
        <f t="shared" si="7"/>
        <v>55</v>
      </c>
      <c r="W24" s="137"/>
      <c r="X24" s="136">
        <f t="shared" si="8"/>
        <v>-12</v>
      </c>
      <c r="Y24" s="137"/>
      <c r="Z24" s="56"/>
      <c r="AA24" s="57"/>
      <c r="AB24" s="45"/>
      <c r="AO24" s="45"/>
      <c r="AP24" s="45"/>
      <c r="BB24" s="45"/>
      <c r="BC24" s="79">
        <f t="shared" si="9"/>
        <v>2</v>
      </c>
      <c r="BD24" s="80"/>
      <c r="BE24" s="77" t="str">
        <f>CONCATENATE(" ",U7,"-",X7," ")</f>
        <v xml:space="preserve"> CELINHO-SPFC </v>
      </c>
      <c r="BF24" s="78"/>
      <c r="BG24" s="78"/>
      <c r="BH24" s="78"/>
      <c r="BI24" s="78"/>
      <c r="BJ24" s="78"/>
      <c r="BK24" s="78"/>
      <c r="BL24" s="81"/>
      <c r="BM24" s="140">
        <f t="shared" si="10"/>
        <v>11</v>
      </c>
      <c r="BN24" s="141"/>
      <c r="BO24" s="136">
        <f t="shared" si="11"/>
        <v>23</v>
      </c>
      <c r="BP24" s="137"/>
      <c r="BQ24" s="136">
        <f t="shared" si="12"/>
        <v>7</v>
      </c>
      <c r="BR24" s="137"/>
      <c r="BS24" s="136">
        <f t="shared" si="13"/>
        <v>2</v>
      </c>
      <c r="BT24" s="137"/>
      <c r="BU24" s="136">
        <f t="shared" si="14"/>
        <v>2</v>
      </c>
      <c r="BV24" s="137"/>
      <c r="BW24" s="136">
        <f t="shared" si="15"/>
        <v>43</v>
      </c>
      <c r="BX24" s="137"/>
      <c r="BY24" s="136">
        <f t="shared" si="16"/>
        <v>29</v>
      </c>
      <c r="BZ24" s="137"/>
      <c r="CA24" s="136">
        <f t="shared" si="17"/>
        <v>14</v>
      </c>
      <c r="CB24" s="137"/>
      <c r="CC24" s="136">
        <f t="shared" si="19"/>
        <v>14</v>
      </c>
      <c r="CD24" s="137"/>
      <c r="CE24" s="82"/>
      <c r="CF24" s="164">
        <f t="shared" si="18"/>
        <v>23014043007.139999</v>
      </c>
      <c r="CG24" s="165"/>
      <c r="CH24" s="165"/>
      <c r="CI24" s="165"/>
      <c r="CJ24" s="166"/>
    </row>
    <row r="25" spans="2:88" ht="30" customHeight="1" x14ac:dyDescent="0.2">
      <c r="B25" s="136">
        <v>12</v>
      </c>
      <c r="C25" s="137"/>
      <c r="D25" s="77" t="str">
        <f t="shared" si="0"/>
        <v xml:space="preserve"> HEITOR VENDEIRO-CMSP </v>
      </c>
      <c r="E25" s="78"/>
      <c r="F25" s="78"/>
      <c r="G25" s="78"/>
      <c r="H25" s="78"/>
      <c r="I25" s="78"/>
      <c r="J25" s="136">
        <f t="shared" si="1"/>
        <v>11</v>
      </c>
      <c r="K25" s="137"/>
      <c r="L25" s="136">
        <f t="shared" si="2"/>
        <v>2</v>
      </c>
      <c r="M25" s="137"/>
      <c r="N25" s="136">
        <f t="shared" si="3"/>
        <v>0</v>
      </c>
      <c r="O25" s="137"/>
      <c r="P25" s="136">
        <f t="shared" si="4"/>
        <v>2</v>
      </c>
      <c r="Q25" s="137"/>
      <c r="R25" s="136">
        <f t="shared" si="5"/>
        <v>9</v>
      </c>
      <c r="S25" s="137"/>
      <c r="T25" s="136">
        <f t="shared" si="6"/>
        <v>38</v>
      </c>
      <c r="U25" s="137"/>
      <c r="V25" s="136">
        <f t="shared" si="7"/>
        <v>60</v>
      </c>
      <c r="W25" s="137"/>
      <c r="X25" s="136">
        <f t="shared" si="8"/>
        <v>-22</v>
      </c>
      <c r="Y25" s="137"/>
      <c r="Z25" s="56"/>
      <c r="AA25" s="57"/>
      <c r="AB25" s="45"/>
      <c r="AO25" s="45"/>
      <c r="AP25" s="45"/>
      <c r="BB25" s="45"/>
      <c r="BC25" s="79">
        <f t="shared" si="9"/>
        <v>9</v>
      </c>
      <c r="BD25" s="80"/>
      <c r="BE25" s="77" t="str">
        <f>CONCATENATE(" ",U8,"-",X8," ")</f>
        <v xml:space="preserve"> RODRIGO RIBEIRO-SCCP </v>
      </c>
      <c r="BF25" s="78"/>
      <c r="BG25" s="78"/>
      <c r="BH25" s="78"/>
      <c r="BI25" s="78"/>
      <c r="BJ25" s="78"/>
      <c r="BK25" s="78"/>
      <c r="BL25" s="81"/>
      <c r="BM25" s="140">
        <f t="shared" si="10"/>
        <v>11</v>
      </c>
      <c r="BN25" s="141"/>
      <c r="BO25" s="136">
        <f t="shared" si="11"/>
        <v>11</v>
      </c>
      <c r="BP25" s="137"/>
      <c r="BQ25" s="136">
        <f t="shared" si="12"/>
        <v>3</v>
      </c>
      <c r="BR25" s="137"/>
      <c r="BS25" s="136">
        <f t="shared" si="13"/>
        <v>2</v>
      </c>
      <c r="BT25" s="137"/>
      <c r="BU25" s="136">
        <f t="shared" si="14"/>
        <v>6</v>
      </c>
      <c r="BV25" s="137"/>
      <c r="BW25" s="136">
        <f t="shared" si="15"/>
        <v>43</v>
      </c>
      <c r="BX25" s="137"/>
      <c r="BY25" s="136">
        <f t="shared" si="16"/>
        <v>50</v>
      </c>
      <c r="BZ25" s="137"/>
      <c r="CA25" s="136">
        <f t="shared" si="17"/>
        <v>-7</v>
      </c>
      <c r="CB25" s="137"/>
      <c r="CC25" s="136">
        <f t="shared" si="19"/>
        <v>13</v>
      </c>
      <c r="CD25" s="137"/>
      <c r="CE25" s="82"/>
      <c r="CF25" s="164">
        <f t="shared" si="18"/>
        <v>10993043003.129999</v>
      </c>
      <c r="CG25" s="165"/>
      <c r="CH25" s="165"/>
      <c r="CI25" s="165"/>
      <c r="CJ25" s="166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25">
      <c r="B27" s="163" t="str">
        <f>$B$1</f>
        <v>F.P.F.M. - Taça São Paulo - 2026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25">
      <c r="B29" s="83" t="str">
        <f>$B$3</f>
        <v>Adulto - 2ª Divisão - Palmeiras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65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66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1">
        <v>0.39583333333333331</v>
      </c>
      <c r="M34" s="162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15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15">
      <c r="B37" s="100">
        <v>1</v>
      </c>
      <c r="C37" s="101"/>
      <c r="D37" s="148" t="str">
        <f>BE14</f>
        <v xml:space="preserve"> LOIACONO-CFC </v>
      </c>
      <c r="E37" s="149"/>
      <c r="F37" s="149"/>
      <c r="G37" s="150"/>
      <c r="H37" s="88">
        <v>5</v>
      </c>
      <c r="I37" s="88">
        <v>2</v>
      </c>
      <c r="J37" s="142" t="str">
        <f>BE19</f>
        <v xml:space="preserve"> ESPEL-CFC </v>
      </c>
      <c r="K37" s="159"/>
      <c r="L37" s="159"/>
      <c r="M37" s="160"/>
      <c r="N37" s="89"/>
      <c r="O37" s="100">
        <v>3</v>
      </c>
      <c r="P37" s="101"/>
      <c r="Q37" s="148" t="str">
        <f>D37</f>
        <v xml:space="preserve"> LOIACONO-CFC </v>
      </c>
      <c r="R37" s="149"/>
      <c r="S37" s="149"/>
      <c r="T37" s="150"/>
      <c r="U37" s="88">
        <v>6</v>
      </c>
      <c r="V37" s="88">
        <v>4</v>
      </c>
      <c r="W37" s="142" t="str">
        <f>J38</f>
        <v xml:space="preserve"> JAIR ANTONIO-CMSP </v>
      </c>
      <c r="X37" s="143"/>
      <c r="Y37" s="143"/>
      <c r="Z37" s="144"/>
      <c r="AC37" s="102" t="str">
        <f t="shared" ref="AC37:AC42" si="20">D37</f>
        <v xml:space="preserve"> LOIACONO-CFC </v>
      </c>
      <c r="AD37" s="103">
        <f t="shared" ref="AD37:AD42" si="21">IF(OR(H37="",I37=""),"",IF(H37&gt;I37,1,0))</f>
        <v>1</v>
      </c>
      <c r="AE37" s="103">
        <f t="shared" ref="AE37:AE42" si="22">IF(OR(H37="",I37=""),"",IF(H37=I37,1,0))</f>
        <v>0</v>
      </c>
      <c r="AF37" s="103">
        <f t="shared" ref="AF37:AF42" si="23">IF(OR(H37="",I37=""),"",IF(H37&lt;I37,1,0))</f>
        <v>0</v>
      </c>
      <c r="AG37" s="103">
        <f t="shared" ref="AG37:AG42" si="24">IF(OR(H37="",I37=""),"",H37)</f>
        <v>5</v>
      </c>
      <c r="AH37" s="103">
        <f t="shared" ref="AH37:AH42" si="25">IF(OR(H37="",I37=""),"",I37)</f>
        <v>2</v>
      </c>
      <c r="AI37" s="104">
        <f t="shared" ref="AI37:AI42" si="26">IF(OR(H37="",I37=""),"",IF(H37&lt;I37,1,0))</f>
        <v>0</v>
      </c>
      <c r="AJ37" s="104">
        <f t="shared" ref="AJ37:AJ42" si="27">IF(OR(H37="",I37=""),"",IF(H37=I37,1,0))</f>
        <v>0</v>
      </c>
      <c r="AK37" s="104">
        <f t="shared" ref="AK37:AK42" si="28">IF(OR(H37="",I37=""),"",IF(H37&gt;I37,1,0))</f>
        <v>1</v>
      </c>
      <c r="AL37" s="104">
        <f t="shared" ref="AL37:AL42" si="29">IF(OR(H37="",I37=""),"",I37)</f>
        <v>2</v>
      </c>
      <c r="AM37" s="104">
        <f t="shared" ref="AM37:AM42" si="30">IF(OR(H37="",I37=""),"",H37)</f>
        <v>5</v>
      </c>
      <c r="AN37" s="105" t="str">
        <f t="shared" ref="AN37:AN42" si="31">J37</f>
        <v xml:space="preserve"> ESPEL-CFC </v>
      </c>
      <c r="AP37" s="102" t="str">
        <f t="shared" ref="AP37:AP42" si="32">Q37</f>
        <v xml:space="preserve"> LOIACONO-CFC </v>
      </c>
      <c r="AQ37" s="103">
        <f t="shared" ref="AQ37:AQ42" si="33">IF(OR(U37="",V37=""),"",IF(U37&gt;V37,1,0))</f>
        <v>1</v>
      </c>
      <c r="AR37" s="103">
        <f t="shared" ref="AR37:AR42" si="34">IF(OR(U37="",V37=""),"",IF(U37=V37,1,0))</f>
        <v>0</v>
      </c>
      <c r="AS37" s="103">
        <f t="shared" ref="AS37:AS42" si="35">IF(OR(U37="",V37=""),"",IF(U37&lt;V37,1,0))</f>
        <v>0</v>
      </c>
      <c r="AT37" s="103">
        <f t="shared" ref="AT37:AT42" si="36">IF(OR(U37="",V37=""),"",U37)</f>
        <v>6</v>
      </c>
      <c r="AU37" s="103">
        <f t="shared" ref="AU37:AU42" si="37">IF(OR(U37="",V37=""),"",V37)</f>
        <v>4</v>
      </c>
      <c r="AV37" s="104">
        <f t="shared" ref="AV37:AV42" si="38">IF(OR(U37="",V37=""),"",IF(U37&lt;V37,1,0))</f>
        <v>0</v>
      </c>
      <c r="AW37" s="104">
        <f t="shared" ref="AW37:AW42" si="39">IF(OR(U37="",V37=""),"",IF(U37=V37,1,0))</f>
        <v>0</v>
      </c>
      <c r="AX37" s="104">
        <f t="shared" ref="AX37:AX42" si="40">IF(OR(U37="",V37=""),"",IF(U37&gt;V37,1,0))</f>
        <v>1</v>
      </c>
      <c r="AY37" s="104">
        <f t="shared" ref="AY37:AY42" si="41">IF(OR(U37="",V37=""),"",V37)</f>
        <v>4</v>
      </c>
      <c r="AZ37" s="104">
        <f t="shared" ref="AZ37:AZ42" si="42">IF(OR(U37="",V37=""),"",U37)</f>
        <v>6</v>
      </c>
      <c r="BA37" s="105" t="str">
        <f t="shared" ref="BA37:BA42" si="43">W37</f>
        <v xml:space="preserve"> JAIR ANTONIO-CMSP </v>
      </c>
      <c r="CB37" s="89"/>
    </row>
    <row r="38" spans="2:80" ht="30" customHeight="1" x14ac:dyDescent="0.15">
      <c r="B38" s="106">
        <v>2</v>
      </c>
      <c r="C38" s="101"/>
      <c r="D38" s="148" t="str">
        <f>BE15</f>
        <v xml:space="preserve"> HEITOR VENDEIRO-CMSP </v>
      </c>
      <c r="E38" s="149"/>
      <c r="F38" s="149"/>
      <c r="G38" s="150"/>
      <c r="H38" s="88">
        <v>4</v>
      </c>
      <c r="I38" s="88">
        <v>4</v>
      </c>
      <c r="J38" s="142" t="str">
        <f>BE18</f>
        <v xml:space="preserve"> JAIR ANTONIO-CMSP </v>
      </c>
      <c r="K38" s="159"/>
      <c r="L38" s="159"/>
      <c r="M38" s="160"/>
      <c r="N38" s="89"/>
      <c r="O38" s="106">
        <v>4</v>
      </c>
      <c r="P38" s="101"/>
      <c r="Q38" s="148" t="str">
        <f>J37</f>
        <v xml:space="preserve"> ESPEL-CFC </v>
      </c>
      <c r="R38" s="149"/>
      <c r="S38" s="149"/>
      <c r="T38" s="150"/>
      <c r="U38" s="88">
        <v>5</v>
      </c>
      <c r="V38" s="88">
        <v>4</v>
      </c>
      <c r="W38" s="142" t="str">
        <f>J39</f>
        <v xml:space="preserve"> BV-CFC </v>
      </c>
      <c r="X38" s="143"/>
      <c r="Y38" s="143"/>
      <c r="Z38" s="144"/>
      <c r="AC38" s="102" t="str">
        <f t="shared" si="20"/>
        <v xml:space="preserve"> HEITOR VENDEIRO-CMSP </v>
      </c>
      <c r="AD38" s="103">
        <f t="shared" si="21"/>
        <v>0</v>
      </c>
      <c r="AE38" s="103">
        <f t="shared" si="22"/>
        <v>1</v>
      </c>
      <c r="AF38" s="103">
        <f t="shared" si="23"/>
        <v>0</v>
      </c>
      <c r="AG38" s="103">
        <f t="shared" si="24"/>
        <v>4</v>
      </c>
      <c r="AH38" s="103">
        <f t="shared" si="25"/>
        <v>4</v>
      </c>
      <c r="AI38" s="104">
        <f t="shared" si="26"/>
        <v>0</v>
      </c>
      <c r="AJ38" s="104">
        <f t="shared" si="27"/>
        <v>1</v>
      </c>
      <c r="AK38" s="104">
        <f t="shared" si="28"/>
        <v>0</v>
      </c>
      <c r="AL38" s="104">
        <f t="shared" si="29"/>
        <v>4</v>
      </c>
      <c r="AM38" s="104">
        <f t="shared" si="30"/>
        <v>4</v>
      </c>
      <c r="AN38" s="105" t="str">
        <f t="shared" si="31"/>
        <v xml:space="preserve"> JAIR ANTONIO-CMSP </v>
      </c>
      <c r="AP38" s="102" t="str">
        <f t="shared" si="32"/>
        <v xml:space="preserve"> ESPEL-CFC </v>
      </c>
      <c r="AQ38" s="103">
        <f t="shared" si="33"/>
        <v>1</v>
      </c>
      <c r="AR38" s="103">
        <f t="shared" si="34"/>
        <v>0</v>
      </c>
      <c r="AS38" s="103">
        <f t="shared" si="35"/>
        <v>0</v>
      </c>
      <c r="AT38" s="103">
        <f t="shared" si="36"/>
        <v>5</v>
      </c>
      <c r="AU38" s="103">
        <f t="shared" si="37"/>
        <v>4</v>
      </c>
      <c r="AV38" s="104">
        <f t="shared" si="38"/>
        <v>0</v>
      </c>
      <c r="AW38" s="104">
        <f t="shared" si="39"/>
        <v>0</v>
      </c>
      <c r="AX38" s="104">
        <f t="shared" si="40"/>
        <v>1</v>
      </c>
      <c r="AY38" s="104">
        <f t="shared" si="41"/>
        <v>4</v>
      </c>
      <c r="AZ38" s="104">
        <f t="shared" si="42"/>
        <v>5</v>
      </c>
      <c r="BA38" s="105" t="str">
        <f t="shared" si="43"/>
        <v xml:space="preserve"> BV-CFC </v>
      </c>
      <c r="CB38" s="89"/>
    </row>
    <row r="39" spans="2:80" ht="30" customHeight="1" x14ac:dyDescent="0.15">
      <c r="B39" s="106">
        <v>3</v>
      </c>
      <c r="C39" s="101"/>
      <c r="D39" s="148" t="str">
        <f>BE16</f>
        <v xml:space="preserve"> RINCO-CFC </v>
      </c>
      <c r="E39" s="149"/>
      <c r="F39" s="149"/>
      <c r="G39" s="150"/>
      <c r="H39" s="88">
        <v>6</v>
      </c>
      <c r="I39" s="88">
        <v>4</v>
      </c>
      <c r="J39" s="142" t="str">
        <f>BE17</f>
        <v xml:space="preserve"> BV-CFC </v>
      </c>
      <c r="K39" s="159"/>
      <c r="L39" s="159"/>
      <c r="M39" s="160"/>
      <c r="N39" s="89"/>
      <c r="O39" s="106">
        <v>5</v>
      </c>
      <c r="P39" s="101"/>
      <c r="Q39" s="148" t="str">
        <f>D38</f>
        <v xml:space="preserve"> HEITOR VENDEIRO-CMSP </v>
      </c>
      <c r="R39" s="149"/>
      <c r="S39" s="149"/>
      <c r="T39" s="150"/>
      <c r="U39" s="88">
        <v>2</v>
      </c>
      <c r="V39" s="88">
        <v>3</v>
      </c>
      <c r="W39" s="142" t="str">
        <f>D39</f>
        <v xml:space="preserve"> RINCO-CFC </v>
      </c>
      <c r="X39" s="143"/>
      <c r="Y39" s="143"/>
      <c r="Z39" s="144"/>
      <c r="AC39" s="102" t="str">
        <f t="shared" si="20"/>
        <v xml:space="preserve"> RINCO-CFC </v>
      </c>
      <c r="AD39" s="103">
        <f t="shared" si="21"/>
        <v>1</v>
      </c>
      <c r="AE39" s="103">
        <f t="shared" si="22"/>
        <v>0</v>
      </c>
      <c r="AF39" s="103">
        <f t="shared" si="23"/>
        <v>0</v>
      </c>
      <c r="AG39" s="103">
        <f t="shared" si="24"/>
        <v>6</v>
      </c>
      <c r="AH39" s="103">
        <f t="shared" si="25"/>
        <v>4</v>
      </c>
      <c r="AI39" s="104">
        <f t="shared" si="26"/>
        <v>0</v>
      </c>
      <c r="AJ39" s="104">
        <f t="shared" si="27"/>
        <v>0</v>
      </c>
      <c r="AK39" s="104">
        <f t="shared" si="28"/>
        <v>1</v>
      </c>
      <c r="AL39" s="104">
        <f t="shared" si="29"/>
        <v>4</v>
      </c>
      <c r="AM39" s="104">
        <f t="shared" si="30"/>
        <v>6</v>
      </c>
      <c r="AN39" s="105" t="str">
        <f t="shared" si="31"/>
        <v xml:space="preserve"> BV-CFC </v>
      </c>
      <c r="AP39" s="102" t="str">
        <f t="shared" si="32"/>
        <v xml:space="preserve"> HEITOR VENDEIRO-CMSP </v>
      </c>
      <c r="AQ39" s="103">
        <f t="shared" si="33"/>
        <v>0</v>
      </c>
      <c r="AR39" s="103">
        <f t="shared" si="34"/>
        <v>0</v>
      </c>
      <c r="AS39" s="103">
        <f t="shared" si="35"/>
        <v>1</v>
      </c>
      <c r="AT39" s="103">
        <f t="shared" si="36"/>
        <v>2</v>
      </c>
      <c r="AU39" s="103">
        <f t="shared" si="37"/>
        <v>3</v>
      </c>
      <c r="AV39" s="104">
        <f t="shared" si="38"/>
        <v>1</v>
      </c>
      <c r="AW39" s="104">
        <f t="shared" si="39"/>
        <v>0</v>
      </c>
      <c r="AX39" s="104">
        <f t="shared" si="40"/>
        <v>0</v>
      </c>
      <c r="AY39" s="104">
        <f t="shared" si="41"/>
        <v>3</v>
      </c>
      <c r="AZ39" s="104">
        <f t="shared" si="42"/>
        <v>2</v>
      </c>
      <c r="BA39" s="105" t="str">
        <f t="shared" si="43"/>
        <v xml:space="preserve"> RINCO-CFC </v>
      </c>
      <c r="CB39" s="89"/>
    </row>
    <row r="40" spans="2:80" ht="30" customHeight="1" x14ac:dyDescent="0.15">
      <c r="B40" s="106">
        <v>4</v>
      </c>
      <c r="C40" s="101"/>
      <c r="D40" s="148" t="str">
        <f>BE20</f>
        <v xml:space="preserve"> ALEX LUCATELLI-SCCP </v>
      </c>
      <c r="E40" s="149"/>
      <c r="F40" s="149"/>
      <c r="G40" s="150"/>
      <c r="H40" s="88">
        <v>4</v>
      </c>
      <c r="I40" s="88">
        <v>2</v>
      </c>
      <c r="J40" s="142" t="str">
        <f>BE25</f>
        <v xml:space="preserve"> RODRIGO RIBEIRO-SCCP </v>
      </c>
      <c r="K40" s="159"/>
      <c r="L40" s="159"/>
      <c r="M40" s="160"/>
      <c r="N40" s="89"/>
      <c r="O40" s="106">
        <v>6</v>
      </c>
      <c r="P40" s="101"/>
      <c r="Q40" s="148" t="str">
        <f>D40</f>
        <v xml:space="preserve"> ALEX LUCATELLI-SCCP </v>
      </c>
      <c r="R40" s="149"/>
      <c r="S40" s="149"/>
      <c r="T40" s="150"/>
      <c r="U40" s="88">
        <v>4</v>
      </c>
      <c r="V40" s="88">
        <v>5</v>
      </c>
      <c r="W40" s="142" t="str">
        <f>J41</f>
        <v xml:space="preserve"> CELINHO-SPFC </v>
      </c>
      <c r="X40" s="143"/>
      <c r="Y40" s="143"/>
      <c r="Z40" s="144"/>
      <c r="AC40" s="102" t="str">
        <f t="shared" si="20"/>
        <v xml:space="preserve"> ALEX LUCATELLI-SCCP </v>
      </c>
      <c r="AD40" s="103">
        <f t="shared" si="21"/>
        <v>1</v>
      </c>
      <c r="AE40" s="103">
        <f t="shared" si="22"/>
        <v>0</v>
      </c>
      <c r="AF40" s="103">
        <f t="shared" si="23"/>
        <v>0</v>
      </c>
      <c r="AG40" s="103">
        <f t="shared" si="24"/>
        <v>4</v>
      </c>
      <c r="AH40" s="103">
        <f t="shared" si="25"/>
        <v>2</v>
      </c>
      <c r="AI40" s="104">
        <f t="shared" si="26"/>
        <v>0</v>
      </c>
      <c r="AJ40" s="104">
        <f t="shared" si="27"/>
        <v>0</v>
      </c>
      <c r="AK40" s="104">
        <f t="shared" si="28"/>
        <v>1</v>
      </c>
      <c r="AL40" s="104">
        <f t="shared" si="29"/>
        <v>2</v>
      </c>
      <c r="AM40" s="104">
        <f t="shared" si="30"/>
        <v>4</v>
      </c>
      <c r="AN40" s="105" t="str">
        <f t="shared" si="31"/>
        <v xml:space="preserve"> RODRIGO RIBEIRO-SCCP </v>
      </c>
      <c r="AP40" s="102" t="str">
        <f t="shared" si="32"/>
        <v xml:space="preserve"> ALEX LUCATELLI-SCCP </v>
      </c>
      <c r="AQ40" s="103">
        <f t="shared" si="33"/>
        <v>0</v>
      </c>
      <c r="AR40" s="103">
        <f t="shared" si="34"/>
        <v>0</v>
      </c>
      <c r="AS40" s="103">
        <f t="shared" si="35"/>
        <v>1</v>
      </c>
      <c r="AT40" s="103">
        <f t="shared" si="36"/>
        <v>4</v>
      </c>
      <c r="AU40" s="103">
        <f t="shared" si="37"/>
        <v>5</v>
      </c>
      <c r="AV40" s="104">
        <f t="shared" si="38"/>
        <v>1</v>
      </c>
      <c r="AW40" s="104">
        <f t="shared" si="39"/>
        <v>0</v>
      </c>
      <c r="AX40" s="104">
        <f t="shared" si="40"/>
        <v>0</v>
      </c>
      <c r="AY40" s="104">
        <f t="shared" si="41"/>
        <v>5</v>
      </c>
      <c r="AZ40" s="104">
        <f t="shared" si="42"/>
        <v>4</v>
      </c>
      <c r="BA40" s="105" t="str">
        <f t="shared" si="43"/>
        <v xml:space="preserve"> CELINHO-SPFC </v>
      </c>
      <c r="CB40" s="89"/>
    </row>
    <row r="41" spans="2:80" ht="30" customHeight="1" x14ac:dyDescent="0.15">
      <c r="B41" s="106">
        <v>5</v>
      </c>
      <c r="C41" s="101"/>
      <c r="D41" s="148" t="str">
        <f>BE21</f>
        <v xml:space="preserve"> PEDRO NETO-SPFC </v>
      </c>
      <c r="E41" s="149"/>
      <c r="F41" s="149"/>
      <c r="G41" s="150"/>
      <c r="H41" s="88">
        <v>3</v>
      </c>
      <c r="I41" s="88">
        <v>2</v>
      </c>
      <c r="J41" s="142" t="str">
        <f>BE24</f>
        <v xml:space="preserve"> CELINHO-SPFC </v>
      </c>
      <c r="K41" s="159"/>
      <c r="L41" s="159"/>
      <c r="M41" s="160"/>
      <c r="N41" s="89"/>
      <c r="O41" s="106">
        <v>1</v>
      </c>
      <c r="P41" s="101"/>
      <c r="Q41" s="148" t="str">
        <f>J40</f>
        <v xml:space="preserve"> RODRIGO RIBEIRO-SCCP </v>
      </c>
      <c r="R41" s="149"/>
      <c r="S41" s="149"/>
      <c r="T41" s="150"/>
      <c r="U41" s="88">
        <v>2</v>
      </c>
      <c r="V41" s="88">
        <v>6</v>
      </c>
      <c r="W41" s="142" t="str">
        <f>J42</f>
        <v xml:space="preserve"> VANNO-SEP </v>
      </c>
      <c r="X41" s="143"/>
      <c r="Y41" s="143"/>
      <c r="Z41" s="144"/>
      <c r="AC41" s="102" t="str">
        <f t="shared" si="20"/>
        <v xml:space="preserve"> PEDRO NETO-SPFC </v>
      </c>
      <c r="AD41" s="103">
        <f t="shared" si="21"/>
        <v>1</v>
      </c>
      <c r="AE41" s="103">
        <f t="shared" si="22"/>
        <v>0</v>
      </c>
      <c r="AF41" s="103">
        <f t="shared" si="23"/>
        <v>0</v>
      </c>
      <c r="AG41" s="103">
        <f t="shared" si="24"/>
        <v>3</v>
      </c>
      <c r="AH41" s="103">
        <f t="shared" si="25"/>
        <v>2</v>
      </c>
      <c r="AI41" s="104">
        <f t="shared" si="26"/>
        <v>0</v>
      </c>
      <c r="AJ41" s="104">
        <f t="shared" si="27"/>
        <v>0</v>
      </c>
      <c r="AK41" s="104">
        <f t="shared" si="28"/>
        <v>1</v>
      </c>
      <c r="AL41" s="104">
        <f t="shared" si="29"/>
        <v>2</v>
      </c>
      <c r="AM41" s="104">
        <f t="shared" si="30"/>
        <v>3</v>
      </c>
      <c r="AN41" s="105" t="str">
        <f t="shared" si="31"/>
        <v xml:space="preserve"> CELINHO-SPFC </v>
      </c>
      <c r="AP41" s="102" t="str">
        <f t="shared" si="32"/>
        <v xml:space="preserve"> RODRIGO RIBEIRO-SCCP </v>
      </c>
      <c r="AQ41" s="103">
        <f t="shared" si="33"/>
        <v>0</v>
      </c>
      <c r="AR41" s="103">
        <f t="shared" si="34"/>
        <v>0</v>
      </c>
      <c r="AS41" s="103">
        <f t="shared" si="35"/>
        <v>1</v>
      </c>
      <c r="AT41" s="103">
        <f t="shared" si="36"/>
        <v>2</v>
      </c>
      <c r="AU41" s="103">
        <f t="shared" si="37"/>
        <v>6</v>
      </c>
      <c r="AV41" s="104">
        <f t="shared" si="38"/>
        <v>1</v>
      </c>
      <c r="AW41" s="104">
        <f t="shared" si="39"/>
        <v>0</v>
      </c>
      <c r="AX41" s="104">
        <f t="shared" si="40"/>
        <v>0</v>
      </c>
      <c r="AY41" s="104">
        <f t="shared" si="41"/>
        <v>6</v>
      </c>
      <c r="AZ41" s="104">
        <f t="shared" si="42"/>
        <v>2</v>
      </c>
      <c r="BA41" s="105" t="str">
        <f t="shared" si="43"/>
        <v xml:space="preserve"> VANNO-SEP </v>
      </c>
      <c r="CB41" s="89"/>
    </row>
    <row r="42" spans="2:80" ht="30" customHeight="1" x14ac:dyDescent="0.15">
      <c r="B42" s="106">
        <v>6</v>
      </c>
      <c r="C42" s="101"/>
      <c r="D42" s="148" t="str">
        <f>BE22</f>
        <v xml:space="preserve"> ARGENTINO-SPFC </v>
      </c>
      <c r="E42" s="149"/>
      <c r="F42" s="149"/>
      <c r="G42" s="150"/>
      <c r="H42" s="88">
        <v>3</v>
      </c>
      <c r="I42" s="88">
        <v>4</v>
      </c>
      <c r="J42" s="142" t="str">
        <f>BE23</f>
        <v xml:space="preserve"> VANNO-SEP </v>
      </c>
      <c r="K42" s="159"/>
      <c r="L42" s="159"/>
      <c r="M42" s="160"/>
      <c r="N42" s="89"/>
      <c r="O42" s="106">
        <v>2</v>
      </c>
      <c r="P42" s="101"/>
      <c r="Q42" s="148" t="str">
        <f>D41</f>
        <v xml:space="preserve"> PEDRO NETO-SPFC </v>
      </c>
      <c r="R42" s="149"/>
      <c r="S42" s="149"/>
      <c r="T42" s="150"/>
      <c r="U42" s="88">
        <v>4</v>
      </c>
      <c r="V42" s="88">
        <v>1</v>
      </c>
      <c r="W42" s="142" t="str">
        <f>D42</f>
        <v xml:space="preserve"> ARGENTINO-SPFC </v>
      </c>
      <c r="X42" s="143"/>
      <c r="Y42" s="143"/>
      <c r="Z42" s="144"/>
      <c r="AC42" s="102" t="str">
        <f t="shared" si="20"/>
        <v xml:space="preserve"> ARGENTINO-SPFC </v>
      </c>
      <c r="AD42" s="103">
        <f t="shared" si="21"/>
        <v>0</v>
      </c>
      <c r="AE42" s="103">
        <f t="shared" si="22"/>
        <v>0</v>
      </c>
      <c r="AF42" s="103">
        <f t="shared" si="23"/>
        <v>1</v>
      </c>
      <c r="AG42" s="103">
        <f t="shared" si="24"/>
        <v>3</v>
      </c>
      <c r="AH42" s="103">
        <f t="shared" si="25"/>
        <v>4</v>
      </c>
      <c r="AI42" s="104">
        <f t="shared" si="26"/>
        <v>1</v>
      </c>
      <c r="AJ42" s="104">
        <f t="shared" si="27"/>
        <v>0</v>
      </c>
      <c r="AK42" s="104">
        <f t="shared" si="28"/>
        <v>0</v>
      </c>
      <c r="AL42" s="104">
        <f t="shared" si="29"/>
        <v>4</v>
      </c>
      <c r="AM42" s="104">
        <f t="shared" si="30"/>
        <v>3</v>
      </c>
      <c r="AN42" s="105" t="str">
        <f t="shared" si="31"/>
        <v xml:space="preserve"> VANNO-SEP </v>
      </c>
      <c r="AP42" s="102" t="str">
        <f t="shared" si="32"/>
        <v xml:space="preserve"> PEDRO NETO-SPFC </v>
      </c>
      <c r="AQ42" s="103">
        <f t="shared" si="33"/>
        <v>1</v>
      </c>
      <c r="AR42" s="103">
        <f t="shared" si="34"/>
        <v>0</v>
      </c>
      <c r="AS42" s="103">
        <f t="shared" si="35"/>
        <v>0</v>
      </c>
      <c r="AT42" s="103">
        <f t="shared" si="36"/>
        <v>4</v>
      </c>
      <c r="AU42" s="103">
        <f t="shared" si="37"/>
        <v>1</v>
      </c>
      <c r="AV42" s="104">
        <f t="shared" si="38"/>
        <v>0</v>
      </c>
      <c r="AW42" s="104">
        <f t="shared" si="39"/>
        <v>0</v>
      </c>
      <c r="AX42" s="104">
        <f t="shared" si="40"/>
        <v>1</v>
      </c>
      <c r="AY42" s="104">
        <f t="shared" si="41"/>
        <v>1</v>
      </c>
      <c r="AZ42" s="104">
        <f t="shared" si="42"/>
        <v>4</v>
      </c>
      <c r="BA42" s="105" t="str">
        <f t="shared" si="43"/>
        <v xml:space="preserve"> ARGENTINO-SPFC </v>
      </c>
      <c r="CB42" s="89"/>
    </row>
    <row r="43" spans="2:80" ht="30" customHeight="1" x14ac:dyDescent="0.15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15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15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15">
      <c r="B47" s="100">
        <v>2</v>
      </c>
      <c r="C47" s="101"/>
      <c r="D47" s="148" t="str">
        <f>Q37</f>
        <v xml:space="preserve"> LOIACONO-CFC </v>
      </c>
      <c r="E47" s="149"/>
      <c r="F47" s="149"/>
      <c r="G47" s="150"/>
      <c r="H47" s="88">
        <v>3</v>
      </c>
      <c r="I47" s="88">
        <v>2</v>
      </c>
      <c r="J47" s="142" t="str">
        <f>W38</f>
        <v xml:space="preserve"> BV-CFC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LOIACONO-CFC </v>
      </c>
      <c r="R47" s="149"/>
      <c r="S47" s="149"/>
      <c r="T47" s="150"/>
      <c r="U47" s="88">
        <v>4</v>
      </c>
      <c r="V47" s="88">
        <v>4</v>
      </c>
      <c r="W47" s="142" t="str">
        <f>J48</f>
        <v xml:space="preserve"> RINCO-CFC </v>
      </c>
      <c r="X47" s="143"/>
      <c r="Y47" s="143"/>
      <c r="Z47" s="144"/>
      <c r="AC47" s="102" t="str">
        <f t="shared" ref="AC47:AC52" si="44">D47</f>
        <v xml:space="preserve"> LOIACONO-CFC </v>
      </c>
      <c r="AD47" s="103">
        <f t="shared" ref="AD47:AD52" si="45">IF(OR(H47="",I47=""),"",IF(H47&gt;I47,1,0))</f>
        <v>1</v>
      </c>
      <c r="AE47" s="103">
        <f t="shared" ref="AE47:AE52" si="46">IF(OR(H47="",I47=""),"",IF(H47=I47,1,0))</f>
        <v>0</v>
      </c>
      <c r="AF47" s="103">
        <f t="shared" ref="AF47:AF52" si="47">IF(OR(H47="",I47=""),"",IF(H47&lt;I47,1,0))</f>
        <v>0</v>
      </c>
      <c r="AG47" s="103">
        <f t="shared" ref="AG47:AG52" si="48">IF(OR(H47="",I47=""),"",H47)</f>
        <v>3</v>
      </c>
      <c r="AH47" s="103">
        <f t="shared" ref="AH47:AH52" si="49">IF(OR(H47="",I47=""),"",I47)</f>
        <v>2</v>
      </c>
      <c r="AI47" s="104">
        <f t="shared" ref="AI47:AI52" si="50">IF(OR(H47="",I47=""),"",IF(H47&lt;I47,1,0))</f>
        <v>0</v>
      </c>
      <c r="AJ47" s="104">
        <f t="shared" ref="AJ47:AJ52" si="51">IF(OR(H47="",I47=""),"",IF(H47=I47,1,0))</f>
        <v>0</v>
      </c>
      <c r="AK47" s="104">
        <f t="shared" ref="AK47:AK52" si="52">IF(OR(H47="",I47=""),"",IF(H47&gt;I47,1,0))</f>
        <v>1</v>
      </c>
      <c r="AL47" s="104">
        <f t="shared" ref="AL47:AL52" si="53">IF(OR(H47="",I47=""),"",I47)</f>
        <v>2</v>
      </c>
      <c r="AM47" s="104">
        <f t="shared" ref="AM47:AM52" si="54">IF(OR(H47="",I47=""),"",H47)</f>
        <v>3</v>
      </c>
      <c r="AN47" s="105" t="str">
        <f t="shared" ref="AN47:AN52" si="55">J47</f>
        <v xml:space="preserve"> BV-CFC </v>
      </c>
      <c r="AP47" s="102" t="str">
        <f t="shared" ref="AP47:AP52" si="56">Q47</f>
        <v xml:space="preserve"> LOIACONO-CFC </v>
      </c>
      <c r="AQ47" s="103">
        <f t="shared" ref="AQ47:AQ52" si="57">IF(OR(U47="",V47=""),"",IF(U47&gt;V47,1,0))</f>
        <v>0</v>
      </c>
      <c r="AR47" s="103">
        <f t="shared" ref="AR47:AR52" si="58">IF(OR(U47="",V47=""),"",IF(U47=V47,1,0))</f>
        <v>1</v>
      </c>
      <c r="AS47" s="103">
        <f t="shared" ref="AS47:AS52" si="59">IF(OR(U47="",V47=""),"",IF(U47&lt;V47,1,0))</f>
        <v>0</v>
      </c>
      <c r="AT47" s="103">
        <f t="shared" ref="AT47:AT52" si="60">IF(OR(U47="",V47=""),"",U47)</f>
        <v>4</v>
      </c>
      <c r="AU47" s="103">
        <f t="shared" ref="AU47:AU52" si="61">IF(OR(U47="",V47=""),"",V47)</f>
        <v>4</v>
      </c>
      <c r="AV47" s="104">
        <f t="shared" ref="AV47:AV52" si="62">IF(OR(U47="",V47=""),"",IF(U47&lt;V47,1,0))</f>
        <v>0</v>
      </c>
      <c r="AW47" s="104">
        <f t="shared" ref="AW47:AW52" si="63">IF(OR(U47="",V47=""),"",IF(U47=V47,1,0))</f>
        <v>1</v>
      </c>
      <c r="AX47" s="104">
        <f t="shared" ref="AX47:AX52" si="64">IF(OR(U47="",V47=""),"",IF(U47&gt;V47,1,0))</f>
        <v>0</v>
      </c>
      <c r="AY47" s="104">
        <f t="shared" ref="AY47:AY52" si="65">IF(OR(U47="",V47=""),"",V47)</f>
        <v>4</v>
      </c>
      <c r="AZ47" s="104">
        <f t="shared" ref="AZ47:AZ52" si="66">IF(OR(U47="",V47=""),"",U47)</f>
        <v>4</v>
      </c>
      <c r="BA47" s="105" t="str">
        <f t="shared" ref="BA47:BA52" si="67">W47</f>
        <v xml:space="preserve"> RINCO-CFC </v>
      </c>
      <c r="CB47" s="89"/>
    </row>
    <row r="48" spans="2:80" ht="30" customHeight="1" x14ac:dyDescent="0.15">
      <c r="B48" s="106">
        <v>4</v>
      </c>
      <c r="C48" s="101"/>
      <c r="D48" s="148" t="str">
        <f>W37</f>
        <v xml:space="preserve"> JAIR ANTONIO-CMSP </v>
      </c>
      <c r="E48" s="149"/>
      <c r="F48" s="149"/>
      <c r="G48" s="150"/>
      <c r="H48" s="88">
        <v>4</v>
      </c>
      <c r="I48" s="88">
        <v>6</v>
      </c>
      <c r="J48" s="142" t="str">
        <f>W39</f>
        <v xml:space="preserve"> RINCO-CFC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BV-CFC </v>
      </c>
      <c r="R48" s="149"/>
      <c r="S48" s="149"/>
      <c r="T48" s="150"/>
      <c r="U48" s="88">
        <v>6</v>
      </c>
      <c r="V48" s="88">
        <v>5</v>
      </c>
      <c r="W48" s="142" t="str">
        <f>J49</f>
        <v xml:space="preserve"> HEITOR VENDEIRO-CMSP </v>
      </c>
      <c r="X48" s="143"/>
      <c r="Y48" s="143"/>
      <c r="Z48" s="144"/>
      <c r="AC48" s="102" t="str">
        <f t="shared" si="44"/>
        <v xml:space="preserve"> JAIR ANTONIO-CMSP </v>
      </c>
      <c r="AD48" s="103">
        <f t="shared" si="45"/>
        <v>0</v>
      </c>
      <c r="AE48" s="103">
        <f t="shared" si="46"/>
        <v>0</v>
      </c>
      <c r="AF48" s="103">
        <f t="shared" si="47"/>
        <v>1</v>
      </c>
      <c r="AG48" s="103">
        <f t="shared" si="48"/>
        <v>4</v>
      </c>
      <c r="AH48" s="103">
        <f t="shared" si="49"/>
        <v>6</v>
      </c>
      <c r="AI48" s="104">
        <f t="shared" si="50"/>
        <v>1</v>
      </c>
      <c r="AJ48" s="104">
        <f t="shared" si="51"/>
        <v>0</v>
      </c>
      <c r="AK48" s="104">
        <f t="shared" si="52"/>
        <v>0</v>
      </c>
      <c r="AL48" s="104">
        <f t="shared" si="53"/>
        <v>6</v>
      </c>
      <c r="AM48" s="104">
        <f t="shared" si="54"/>
        <v>4</v>
      </c>
      <c r="AN48" s="105" t="str">
        <f t="shared" si="55"/>
        <v xml:space="preserve"> RINCO-CFC </v>
      </c>
      <c r="AP48" s="102" t="str">
        <f t="shared" si="56"/>
        <v xml:space="preserve"> BV-CFC </v>
      </c>
      <c r="AQ48" s="103">
        <f t="shared" si="57"/>
        <v>1</v>
      </c>
      <c r="AR48" s="103">
        <f t="shared" si="58"/>
        <v>0</v>
      </c>
      <c r="AS48" s="103">
        <f t="shared" si="59"/>
        <v>0</v>
      </c>
      <c r="AT48" s="103">
        <f t="shared" si="60"/>
        <v>6</v>
      </c>
      <c r="AU48" s="103">
        <f t="shared" si="61"/>
        <v>5</v>
      </c>
      <c r="AV48" s="104">
        <f t="shared" si="62"/>
        <v>0</v>
      </c>
      <c r="AW48" s="104">
        <f t="shared" si="63"/>
        <v>0</v>
      </c>
      <c r="AX48" s="104">
        <f t="shared" si="64"/>
        <v>1</v>
      </c>
      <c r="AY48" s="104">
        <f t="shared" si="65"/>
        <v>5</v>
      </c>
      <c r="AZ48" s="104">
        <f t="shared" si="66"/>
        <v>6</v>
      </c>
      <c r="BA48" s="105" t="str">
        <f t="shared" si="67"/>
        <v xml:space="preserve"> HEITOR VENDEIRO-CMSP </v>
      </c>
      <c r="CB48" s="89"/>
    </row>
    <row r="49" spans="2:80" ht="30" customHeight="1" x14ac:dyDescent="0.15">
      <c r="B49" s="106">
        <v>6</v>
      </c>
      <c r="C49" s="101"/>
      <c r="D49" s="148" t="str">
        <f>Q38</f>
        <v xml:space="preserve"> ESPEL-CFC </v>
      </c>
      <c r="E49" s="149"/>
      <c r="F49" s="149"/>
      <c r="G49" s="150"/>
      <c r="H49" s="88">
        <v>7</v>
      </c>
      <c r="I49" s="88">
        <v>5</v>
      </c>
      <c r="J49" s="142" t="str">
        <f>Q39</f>
        <v xml:space="preserve"> HEITOR VENDEIRO-CMSP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JAIR ANTONIO-CMSP </v>
      </c>
      <c r="R49" s="149"/>
      <c r="S49" s="149"/>
      <c r="T49" s="150"/>
      <c r="U49" s="88">
        <v>5</v>
      </c>
      <c r="V49" s="88">
        <v>4</v>
      </c>
      <c r="W49" s="142" t="str">
        <f>D49</f>
        <v xml:space="preserve"> ESPEL-CFC </v>
      </c>
      <c r="X49" s="143"/>
      <c r="Y49" s="143"/>
      <c r="Z49" s="144"/>
      <c r="AC49" s="102" t="str">
        <f t="shared" si="44"/>
        <v xml:space="preserve"> ESPEL-CFC </v>
      </c>
      <c r="AD49" s="103">
        <f t="shared" si="45"/>
        <v>1</v>
      </c>
      <c r="AE49" s="103">
        <f t="shared" si="46"/>
        <v>0</v>
      </c>
      <c r="AF49" s="103">
        <f t="shared" si="47"/>
        <v>0</v>
      </c>
      <c r="AG49" s="103">
        <f t="shared" si="48"/>
        <v>7</v>
      </c>
      <c r="AH49" s="103">
        <f t="shared" si="49"/>
        <v>5</v>
      </c>
      <c r="AI49" s="104">
        <f t="shared" si="50"/>
        <v>0</v>
      </c>
      <c r="AJ49" s="104">
        <f t="shared" si="51"/>
        <v>0</v>
      </c>
      <c r="AK49" s="104">
        <f t="shared" si="52"/>
        <v>1</v>
      </c>
      <c r="AL49" s="104">
        <f t="shared" si="53"/>
        <v>5</v>
      </c>
      <c r="AM49" s="104">
        <f t="shared" si="54"/>
        <v>7</v>
      </c>
      <c r="AN49" s="105" t="str">
        <f t="shared" si="55"/>
        <v xml:space="preserve"> HEITOR VENDEIRO-CMSP </v>
      </c>
      <c r="AP49" s="102" t="str">
        <f t="shared" si="56"/>
        <v xml:space="preserve"> JAIR ANTONIO-CMSP </v>
      </c>
      <c r="AQ49" s="103">
        <f t="shared" si="57"/>
        <v>1</v>
      </c>
      <c r="AR49" s="103">
        <f t="shared" si="58"/>
        <v>0</v>
      </c>
      <c r="AS49" s="103">
        <f t="shared" si="59"/>
        <v>0</v>
      </c>
      <c r="AT49" s="103">
        <f t="shared" si="60"/>
        <v>5</v>
      </c>
      <c r="AU49" s="103">
        <f t="shared" si="61"/>
        <v>4</v>
      </c>
      <c r="AV49" s="104">
        <f t="shared" si="62"/>
        <v>0</v>
      </c>
      <c r="AW49" s="104">
        <f t="shared" si="63"/>
        <v>0</v>
      </c>
      <c r="AX49" s="104">
        <f t="shared" si="64"/>
        <v>1</v>
      </c>
      <c r="AY49" s="104">
        <f t="shared" si="65"/>
        <v>4</v>
      </c>
      <c r="AZ49" s="104">
        <f t="shared" si="66"/>
        <v>5</v>
      </c>
      <c r="BA49" s="105" t="str">
        <f t="shared" si="67"/>
        <v xml:space="preserve"> ESPEL-CFC </v>
      </c>
      <c r="CB49" s="89"/>
    </row>
    <row r="50" spans="2:80" ht="30" customHeight="1" x14ac:dyDescent="0.15">
      <c r="B50" s="106">
        <v>5</v>
      </c>
      <c r="C50" s="101"/>
      <c r="D50" s="148" t="str">
        <f>Q40</f>
        <v xml:space="preserve"> ALEX LUCATELLI-SCCP </v>
      </c>
      <c r="E50" s="149"/>
      <c r="F50" s="149"/>
      <c r="G50" s="150"/>
      <c r="H50" s="88">
        <v>4</v>
      </c>
      <c r="I50" s="88">
        <v>4</v>
      </c>
      <c r="J50" s="142" t="str">
        <f>W41</f>
        <v xml:space="preserve"> VANNO-SEP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ALEX LUCATELLI-SCCP </v>
      </c>
      <c r="R50" s="149"/>
      <c r="S50" s="149"/>
      <c r="T50" s="150"/>
      <c r="U50" s="88">
        <v>6</v>
      </c>
      <c r="V50" s="88">
        <v>3</v>
      </c>
      <c r="W50" s="142" t="str">
        <f>J51</f>
        <v xml:space="preserve"> ARGENTINO-SPFC </v>
      </c>
      <c r="X50" s="143"/>
      <c r="Y50" s="143"/>
      <c r="Z50" s="144"/>
      <c r="AC50" s="102" t="str">
        <f t="shared" si="44"/>
        <v xml:space="preserve"> ALEX LUCATELLI-SCCP </v>
      </c>
      <c r="AD50" s="103">
        <f t="shared" si="45"/>
        <v>0</v>
      </c>
      <c r="AE50" s="103">
        <f t="shared" si="46"/>
        <v>1</v>
      </c>
      <c r="AF50" s="103">
        <f t="shared" si="47"/>
        <v>0</v>
      </c>
      <c r="AG50" s="103">
        <f t="shared" si="48"/>
        <v>4</v>
      </c>
      <c r="AH50" s="103">
        <f t="shared" si="49"/>
        <v>4</v>
      </c>
      <c r="AI50" s="104">
        <f t="shared" si="50"/>
        <v>0</v>
      </c>
      <c r="AJ50" s="104">
        <f t="shared" si="51"/>
        <v>1</v>
      </c>
      <c r="AK50" s="104">
        <f t="shared" si="52"/>
        <v>0</v>
      </c>
      <c r="AL50" s="104">
        <f t="shared" si="53"/>
        <v>4</v>
      </c>
      <c r="AM50" s="104">
        <f t="shared" si="54"/>
        <v>4</v>
      </c>
      <c r="AN50" s="105" t="str">
        <f t="shared" si="55"/>
        <v xml:space="preserve"> VANNO-SEP </v>
      </c>
      <c r="AP50" s="102" t="str">
        <f t="shared" si="56"/>
        <v xml:space="preserve"> ALEX LUCATELLI-SCCP </v>
      </c>
      <c r="AQ50" s="103">
        <f t="shared" si="57"/>
        <v>1</v>
      </c>
      <c r="AR50" s="103">
        <f t="shared" si="58"/>
        <v>0</v>
      </c>
      <c r="AS50" s="103">
        <f t="shared" si="59"/>
        <v>0</v>
      </c>
      <c r="AT50" s="103">
        <f t="shared" si="60"/>
        <v>6</v>
      </c>
      <c r="AU50" s="103">
        <f t="shared" si="61"/>
        <v>3</v>
      </c>
      <c r="AV50" s="104">
        <f t="shared" si="62"/>
        <v>0</v>
      </c>
      <c r="AW50" s="104">
        <f t="shared" si="63"/>
        <v>0</v>
      </c>
      <c r="AX50" s="104">
        <f t="shared" si="64"/>
        <v>1</v>
      </c>
      <c r="AY50" s="104">
        <f t="shared" si="65"/>
        <v>3</v>
      </c>
      <c r="AZ50" s="104">
        <f t="shared" si="66"/>
        <v>6</v>
      </c>
      <c r="BA50" s="105" t="str">
        <f t="shared" si="67"/>
        <v xml:space="preserve"> ARGENTINO-SPFC </v>
      </c>
      <c r="CB50" s="89"/>
    </row>
    <row r="51" spans="2:80" ht="30" customHeight="1" x14ac:dyDescent="0.15">
      <c r="B51" s="106">
        <v>1</v>
      </c>
      <c r="C51" s="101"/>
      <c r="D51" s="148" t="str">
        <f>W40</f>
        <v xml:space="preserve"> CELINHO-SPFC </v>
      </c>
      <c r="E51" s="149"/>
      <c r="F51" s="149"/>
      <c r="G51" s="150"/>
      <c r="H51" s="88">
        <v>3</v>
      </c>
      <c r="I51" s="88">
        <v>3</v>
      </c>
      <c r="J51" s="142" t="str">
        <f>W42</f>
        <v xml:space="preserve"> ARGENTINO-SPFC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VANNO-SEP </v>
      </c>
      <c r="R51" s="149"/>
      <c r="S51" s="149"/>
      <c r="T51" s="150"/>
      <c r="U51" s="88">
        <v>5</v>
      </c>
      <c r="V51" s="88">
        <v>5</v>
      </c>
      <c r="W51" s="142" t="str">
        <f>J52</f>
        <v xml:space="preserve"> PEDRO NETO-SPFC </v>
      </c>
      <c r="X51" s="143"/>
      <c r="Y51" s="143"/>
      <c r="Z51" s="144"/>
      <c r="AC51" s="102" t="str">
        <f t="shared" si="44"/>
        <v xml:space="preserve"> CELINHO-SPFC </v>
      </c>
      <c r="AD51" s="103">
        <f t="shared" si="45"/>
        <v>0</v>
      </c>
      <c r="AE51" s="103">
        <f t="shared" si="46"/>
        <v>1</v>
      </c>
      <c r="AF51" s="103">
        <f t="shared" si="47"/>
        <v>0</v>
      </c>
      <c r="AG51" s="103">
        <f t="shared" si="48"/>
        <v>3</v>
      </c>
      <c r="AH51" s="103">
        <f t="shared" si="49"/>
        <v>3</v>
      </c>
      <c r="AI51" s="104">
        <f t="shared" si="50"/>
        <v>0</v>
      </c>
      <c r="AJ51" s="104">
        <f t="shared" si="51"/>
        <v>1</v>
      </c>
      <c r="AK51" s="104">
        <f t="shared" si="52"/>
        <v>0</v>
      </c>
      <c r="AL51" s="104">
        <f t="shared" si="53"/>
        <v>3</v>
      </c>
      <c r="AM51" s="104">
        <f t="shared" si="54"/>
        <v>3</v>
      </c>
      <c r="AN51" s="105" t="str">
        <f t="shared" si="55"/>
        <v xml:space="preserve"> ARGENTINO-SPFC </v>
      </c>
      <c r="AP51" s="102" t="str">
        <f t="shared" si="56"/>
        <v xml:space="preserve"> VANNO-SEP </v>
      </c>
      <c r="AQ51" s="103">
        <f t="shared" si="57"/>
        <v>0</v>
      </c>
      <c r="AR51" s="103">
        <f t="shared" si="58"/>
        <v>1</v>
      </c>
      <c r="AS51" s="103">
        <f t="shared" si="59"/>
        <v>0</v>
      </c>
      <c r="AT51" s="103">
        <f t="shared" si="60"/>
        <v>5</v>
      </c>
      <c r="AU51" s="103">
        <f t="shared" si="61"/>
        <v>5</v>
      </c>
      <c r="AV51" s="104">
        <f t="shared" si="62"/>
        <v>0</v>
      </c>
      <c r="AW51" s="104">
        <f t="shared" si="63"/>
        <v>1</v>
      </c>
      <c r="AX51" s="104">
        <f t="shared" si="64"/>
        <v>0</v>
      </c>
      <c r="AY51" s="104">
        <f t="shared" si="65"/>
        <v>5</v>
      </c>
      <c r="AZ51" s="104">
        <f t="shared" si="66"/>
        <v>5</v>
      </c>
      <c r="BA51" s="105" t="str">
        <f t="shared" si="67"/>
        <v xml:space="preserve"> PEDRO NETO-SPFC </v>
      </c>
      <c r="CB51" s="89"/>
    </row>
    <row r="52" spans="2:80" ht="30" customHeight="1" x14ac:dyDescent="0.15">
      <c r="B52" s="106">
        <v>3</v>
      </c>
      <c r="C52" s="101"/>
      <c r="D52" s="148" t="str">
        <f>Q41</f>
        <v xml:space="preserve"> RODRIGO RIBEIRO-SCCP </v>
      </c>
      <c r="E52" s="149"/>
      <c r="F52" s="149"/>
      <c r="G52" s="150"/>
      <c r="H52" s="88">
        <v>5</v>
      </c>
      <c r="I52" s="88">
        <v>4</v>
      </c>
      <c r="J52" s="142" t="str">
        <f>Q42</f>
        <v xml:space="preserve"> PEDRO NETO-SPFC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CELINHO-SPFC </v>
      </c>
      <c r="R52" s="149"/>
      <c r="S52" s="149"/>
      <c r="T52" s="150"/>
      <c r="U52" s="88">
        <v>5</v>
      </c>
      <c r="V52" s="88">
        <v>3</v>
      </c>
      <c r="W52" s="142" t="str">
        <f>D52</f>
        <v xml:space="preserve"> RODRIGO RIBEIRO-SCCP </v>
      </c>
      <c r="X52" s="143"/>
      <c r="Y52" s="143"/>
      <c r="Z52" s="144"/>
      <c r="AC52" s="102" t="str">
        <f t="shared" si="44"/>
        <v xml:space="preserve"> RODRIGO RIBEIRO-SCCP </v>
      </c>
      <c r="AD52" s="103">
        <f t="shared" si="45"/>
        <v>1</v>
      </c>
      <c r="AE52" s="103">
        <f t="shared" si="46"/>
        <v>0</v>
      </c>
      <c r="AF52" s="103">
        <f t="shared" si="47"/>
        <v>0</v>
      </c>
      <c r="AG52" s="103">
        <f t="shared" si="48"/>
        <v>5</v>
      </c>
      <c r="AH52" s="103">
        <f t="shared" si="49"/>
        <v>4</v>
      </c>
      <c r="AI52" s="104">
        <f t="shared" si="50"/>
        <v>0</v>
      </c>
      <c r="AJ52" s="104">
        <f t="shared" si="51"/>
        <v>0</v>
      </c>
      <c r="AK52" s="104">
        <f t="shared" si="52"/>
        <v>1</v>
      </c>
      <c r="AL52" s="104">
        <f t="shared" si="53"/>
        <v>4</v>
      </c>
      <c r="AM52" s="104">
        <f t="shared" si="54"/>
        <v>5</v>
      </c>
      <c r="AN52" s="105" t="str">
        <f t="shared" si="55"/>
        <v xml:space="preserve"> PEDRO NETO-SPFC </v>
      </c>
      <c r="AP52" s="102" t="str">
        <f t="shared" si="56"/>
        <v xml:space="preserve"> CELINHO-SPFC </v>
      </c>
      <c r="AQ52" s="103">
        <f t="shared" si="57"/>
        <v>1</v>
      </c>
      <c r="AR52" s="103">
        <f t="shared" si="58"/>
        <v>0</v>
      </c>
      <c r="AS52" s="103">
        <f t="shared" si="59"/>
        <v>0</v>
      </c>
      <c r="AT52" s="103">
        <f t="shared" si="60"/>
        <v>5</v>
      </c>
      <c r="AU52" s="103">
        <f t="shared" si="61"/>
        <v>3</v>
      </c>
      <c r="AV52" s="104">
        <f t="shared" si="62"/>
        <v>0</v>
      </c>
      <c r="AW52" s="104">
        <f t="shared" si="63"/>
        <v>0</v>
      </c>
      <c r="AX52" s="104">
        <f t="shared" si="64"/>
        <v>1</v>
      </c>
      <c r="AY52" s="104">
        <f t="shared" si="65"/>
        <v>3</v>
      </c>
      <c r="AZ52" s="104">
        <f t="shared" si="66"/>
        <v>5</v>
      </c>
      <c r="BA52" s="105" t="str">
        <f t="shared" si="67"/>
        <v xml:space="preserve"> RODRIGO RIBEIRO-SCCP </v>
      </c>
      <c r="CB52" s="89"/>
    </row>
    <row r="53" spans="2:80" ht="30" customHeight="1" x14ac:dyDescent="0.15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15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15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15">
      <c r="B57" s="100">
        <v>4</v>
      </c>
      <c r="C57" s="101"/>
      <c r="D57" s="148" t="str">
        <f>Q47</f>
        <v xml:space="preserve"> LOIACONO-CFC </v>
      </c>
      <c r="E57" s="149"/>
      <c r="F57" s="149"/>
      <c r="G57" s="150"/>
      <c r="H57" s="88">
        <v>6</v>
      </c>
      <c r="I57" s="88">
        <v>3</v>
      </c>
      <c r="J57" s="142" t="str">
        <f>W48</f>
        <v xml:space="preserve"> HEITOR VENDEIRO-CMSP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LOIACONO-CFC </v>
      </c>
      <c r="R57" s="149"/>
      <c r="S57" s="149"/>
      <c r="T57" s="150"/>
      <c r="U57" s="88">
        <v>3</v>
      </c>
      <c r="V57" s="88">
        <v>5</v>
      </c>
      <c r="W57" s="142" t="str">
        <f>D60</f>
        <v xml:space="preserve"> ALEX LUCATELLI-SCCP </v>
      </c>
      <c r="X57" s="143"/>
      <c r="Y57" s="143"/>
      <c r="Z57" s="144"/>
      <c r="AC57" s="102" t="str">
        <f t="shared" ref="AC57:AC62" si="68">D57</f>
        <v xml:space="preserve"> LOIACONO-CFC </v>
      </c>
      <c r="AD57" s="103">
        <f t="shared" ref="AD57:AD62" si="69">IF(OR(H57="",I57=""),"",IF(H57&gt;I57,1,0))</f>
        <v>1</v>
      </c>
      <c r="AE57" s="103">
        <f t="shared" ref="AE57:AE62" si="70">IF(OR(H57="",I57=""),"",IF(H57=I57,1,0))</f>
        <v>0</v>
      </c>
      <c r="AF57" s="103">
        <f t="shared" ref="AF57:AF62" si="71">IF(OR(H57="",I57=""),"",IF(H57&lt;I57,1,0))</f>
        <v>0</v>
      </c>
      <c r="AG57" s="103">
        <f t="shared" ref="AG57:AG62" si="72">IF(OR(H57="",I57=""),"",H57)</f>
        <v>6</v>
      </c>
      <c r="AH57" s="103">
        <f t="shared" ref="AH57:AH62" si="73">IF(OR(H57="",I57=""),"",I57)</f>
        <v>3</v>
      </c>
      <c r="AI57" s="104">
        <f t="shared" ref="AI57:AI62" si="74">IF(OR(H57="",I57=""),"",IF(H57&lt;I57,1,0))</f>
        <v>0</v>
      </c>
      <c r="AJ57" s="104">
        <f t="shared" ref="AJ57:AJ62" si="75">IF(OR(H57="",I57=""),"",IF(H57=I57,1,0))</f>
        <v>0</v>
      </c>
      <c r="AK57" s="104">
        <f t="shared" ref="AK57:AK62" si="76">IF(OR(H57="",I57=""),"",IF(H57&gt;I57,1,0))</f>
        <v>1</v>
      </c>
      <c r="AL57" s="104">
        <f t="shared" ref="AL57:AL62" si="77">IF(OR(H57="",I57=""),"",I57)</f>
        <v>3</v>
      </c>
      <c r="AM57" s="104">
        <f t="shared" ref="AM57:AM62" si="78">IF(OR(H57="",I57=""),"",H57)</f>
        <v>6</v>
      </c>
      <c r="AN57" s="105" t="str">
        <f t="shared" ref="AN57:AN62" si="79">J57</f>
        <v xml:space="preserve"> HEITOR VENDEIRO-CMSP </v>
      </c>
      <c r="AP57" s="102" t="str">
        <f t="shared" ref="AP57:AP62" si="80">Q57</f>
        <v xml:space="preserve"> LOIACONO-CFC </v>
      </c>
      <c r="AQ57" s="103">
        <f t="shared" ref="AQ57:AQ62" si="81">IF(OR(U57="",V57=""),"",IF(U57&gt;V57,1,0))</f>
        <v>0</v>
      </c>
      <c r="AR57" s="103">
        <f t="shared" ref="AR57:AR62" si="82">IF(OR(U57="",V57=""),"",IF(U57=V57,1,0))</f>
        <v>0</v>
      </c>
      <c r="AS57" s="103">
        <f t="shared" ref="AS57:AS62" si="83">IF(OR(U57="",V57=""),"",IF(U57&lt;V57,1,0))</f>
        <v>1</v>
      </c>
      <c r="AT57" s="103">
        <f t="shared" ref="AT57:AT62" si="84">IF(OR(U57="",V57=""),"",U57)</f>
        <v>3</v>
      </c>
      <c r="AU57" s="103">
        <f t="shared" ref="AU57:AU62" si="85">IF(OR(U57="",V57=""),"",V57)</f>
        <v>5</v>
      </c>
      <c r="AV57" s="104">
        <f t="shared" ref="AV57:AV62" si="86">IF(OR(U57="",V57=""),"",IF(U57&lt;V57,1,0))</f>
        <v>1</v>
      </c>
      <c r="AW57" s="104">
        <f t="shared" ref="AW57:AW62" si="87">IF(OR(U57="",V57=""),"",IF(U57=V57,1,0))</f>
        <v>0</v>
      </c>
      <c r="AX57" s="104">
        <f t="shared" ref="AX57:AX62" si="88">IF(OR(U57="",V57=""),"",IF(U57&gt;V57,1,0))</f>
        <v>0</v>
      </c>
      <c r="AY57" s="104">
        <f t="shared" ref="AY57:AY62" si="89">IF(OR(U57="",V57=""),"",V57)</f>
        <v>5</v>
      </c>
      <c r="AZ57" s="104">
        <f t="shared" ref="AZ57:AZ62" si="90">IF(OR(U57="",V57=""),"",U57)</f>
        <v>3</v>
      </c>
      <c r="BA57" s="105" t="str">
        <f t="shared" ref="BA57:BA62" si="91">W57</f>
        <v xml:space="preserve"> ALEX LUCATELLI-SCCP </v>
      </c>
      <c r="CB57" s="89"/>
    </row>
    <row r="58" spans="2:80" ht="30" customHeight="1" x14ac:dyDescent="0.15">
      <c r="B58" s="106">
        <v>2</v>
      </c>
      <c r="C58" s="101"/>
      <c r="D58" s="148" t="str">
        <f>W47</f>
        <v xml:space="preserve"> RINCO-CFC </v>
      </c>
      <c r="E58" s="149"/>
      <c r="F58" s="149"/>
      <c r="G58" s="150"/>
      <c r="H58" s="88">
        <v>7</v>
      </c>
      <c r="I58" s="88">
        <v>5</v>
      </c>
      <c r="J58" s="142" t="str">
        <f>W49</f>
        <v xml:space="preserve"> ESPEL-CFC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HEITOR VENDEIRO-CMSP </v>
      </c>
      <c r="R58" s="149"/>
      <c r="S58" s="149"/>
      <c r="T58" s="150"/>
      <c r="U58" s="88">
        <v>6</v>
      </c>
      <c r="V58" s="88">
        <v>7</v>
      </c>
      <c r="W58" s="142" t="str">
        <f>J60</f>
        <v xml:space="preserve"> PEDRO NETO-SPFC </v>
      </c>
      <c r="X58" s="143"/>
      <c r="Y58" s="143"/>
      <c r="Z58" s="144"/>
      <c r="AC58" s="102" t="str">
        <f t="shared" si="68"/>
        <v xml:space="preserve"> RINCO-CFC </v>
      </c>
      <c r="AD58" s="103">
        <f t="shared" si="69"/>
        <v>1</v>
      </c>
      <c r="AE58" s="103">
        <f t="shared" si="70"/>
        <v>0</v>
      </c>
      <c r="AF58" s="103">
        <f t="shared" si="71"/>
        <v>0</v>
      </c>
      <c r="AG58" s="103">
        <f t="shared" si="72"/>
        <v>7</v>
      </c>
      <c r="AH58" s="103">
        <f t="shared" si="73"/>
        <v>5</v>
      </c>
      <c r="AI58" s="104">
        <f t="shared" si="74"/>
        <v>0</v>
      </c>
      <c r="AJ58" s="104">
        <f t="shared" si="75"/>
        <v>0</v>
      </c>
      <c r="AK58" s="104">
        <f t="shared" si="76"/>
        <v>1</v>
      </c>
      <c r="AL58" s="104">
        <f t="shared" si="77"/>
        <v>5</v>
      </c>
      <c r="AM58" s="104">
        <f t="shared" si="78"/>
        <v>7</v>
      </c>
      <c r="AN58" s="105" t="str">
        <f t="shared" si="79"/>
        <v xml:space="preserve"> ESPEL-CFC </v>
      </c>
      <c r="AP58" s="102" t="str">
        <f t="shared" si="80"/>
        <v xml:space="preserve"> HEITOR VENDEIRO-CMSP </v>
      </c>
      <c r="AQ58" s="103">
        <f t="shared" si="81"/>
        <v>0</v>
      </c>
      <c r="AR58" s="103">
        <f t="shared" si="82"/>
        <v>0</v>
      </c>
      <c r="AS58" s="103">
        <f t="shared" si="83"/>
        <v>1</v>
      </c>
      <c r="AT58" s="103">
        <f t="shared" si="84"/>
        <v>6</v>
      </c>
      <c r="AU58" s="103">
        <f t="shared" si="85"/>
        <v>7</v>
      </c>
      <c r="AV58" s="104">
        <f t="shared" si="86"/>
        <v>1</v>
      </c>
      <c r="AW58" s="104">
        <f t="shared" si="87"/>
        <v>0</v>
      </c>
      <c r="AX58" s="104">
        <f t="shared" si="88"/>
        <v>0</v>
      </c>
      <c r="AY58" s="104">
        <f t="shared" si="89"/>
        <v>7</v>
      </c>
      <c r="AZ58" s="104">
        <f t="shared" si="90"/>
        <v>6</v>
      </c>
      <c r="BA58" s="105" t="str">
        <f t="shared" si="91"/>
        <v xml:space="preserve"> PEDRO NETO-SPFC </v>
      </c>
      <c r="CB58" s="89"/>
    </row>
    <row r="59" spans="2:80" ht="30" customHeight="1" x14ac:dyDescent="0.15">
      <c r="B59" s="106">
        <v>6</v>
      </c>
      <c r="C59" s="101"/>
      <c r="D59" s="148" t="str">
        <f>Q48</f>
        <v xml:space="preserve"> BV-CFC </v>
      </c>
      <c r="E59" s="149"/>
      <c r="F59" s="149"/>
      <c r="G59" s="150"/>
      <c r="H59" s="88">
        <v>4</v>
      </c>
      <c r="I59" s="88">
        <v>2</v>
      </c>
      <c r="J59" s="142" t="str">
        <f>Q49</f>
        <v xml:space="preserve"> JAIR ANTONIO-CMSP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RINCO-CFC </v>
      </c>
      <c r="R59" s="149"/>
      <c r="S59" s="149"/>
      <c r="T59" s="150"/>
      <c r="U59" s="88">
        <v>5</v>
      </c>
      <c r="V59" s="88">
        <v>5</v>
      </c>
      <c r="W59" s="142" t="str">
        <f>D61</f>
        <v xml:space="preserve"> ARGENTINO-SPFC </v>
      </c>
      <c r="X59" s="143"/>
      <c r="Y59" s="143"/>
      <c r="Z59" s="144"/>
      <c r="AC59" s="102" t="str">
        <f t="shared" si="68"/>
        <v xml:space="preserve"> BV-CFC </v>
      </c>
      <c r="AD59" s="103">
        <f t="shared" si="69"/>
        <v>1</v>
      </c>
      <c r="AE59" s="103">
        <f t="shared" si="70"/>
        <v>0</v>
      </c>
      <c r="AF59" s="103">
        <f t="shared" si="71"/>
        <v>0</v>
      </c>
      <c r="AG59" s="103">
        <f t="shared" si="72"/>
        <v>4</v>
      </c>
      <c r="AH59" s="103">
        <f t="shared" si="73"/>
        <v>2</v>
      </c>
      <c r="AI59" s="104">
        <f t="shared" si="74"/>
        <v>0</v>
      </c>
      <c r="AJ59" s="104">
        <f t="shared" si="75"/>
        <v>0</v>
      </c>
      <c r="AK59" s="104">
        <f t="shared" si="76"/>
        <v>1</v>
      </c>
      <c r="AL59" s="104">
        <f t="shared" si="77"/>
        <v>2</v>
      </c>
      <c r="AM59" s="104">
        <f t="shared" si="78"/>
        <v>4</v>
      </c>
      <c r="AN59" s="105" t="str">
        <f t="shared" si="79"/>
        <v xml:space="preserve"> JAIR ANTONIO-CMSP </v>
      </c>
      <c r="AP59" s="102" t="str">
        <f t="shared" si="80"/>
        <v xml:space="preserve"> RINCO-CFC </v>
      </c>
      <c r="AQ59" s="103">
        <f t="shared" si="81"/>
        <v>0</v>
      </c>
      <c r="AR59" s="103">
        <f t="shared" si="82"/>
        <v>1</v>
      </c>
      <c r="AS59" s="103">
        <f t="shared" si="83"/>
        <v>0</v>
      </c>
      <c r="AT59" s="103">
        <f t="shared" si="84"/>
        <v>5</v>
      </c>
      <c r="AU59" s="103">
        <f t="shared" si="85"/>
        <v>5</v>
      </c>
      <c r="AV59" s="104">
        <f t="shared" si="86"/>
        <v>0</v>
      </c>
      <c r="AW59" s="104">
        <f t="shared" si="87"/>
        <v>1</v>
      </c>
      <c r="AX59" s="104">
        <f t="shared" si="88"/>
        <v>0</v>
      </c>
      <c r="AY59" s="104">
        <f t="shared" si="89"/>
        <v>5</v>
      </c>
      <c r="AZ59" s="104">
        <f t="shared" si="90"/>
        <v>5</v>
      </c>
      <c r="BA59" s="105" t="str">
        <f t="shared" si="91"/>
        <v xml:space="preserve"> ARGENTINO-SPFC </v>
      </c>
      <c r="CB59" s="89"/>
    </row>
    <row r="60" spans="2:80" ht="30" customHeight="1" x14ac:dyDescent="0.15">
      <c r="B60" s="106">
        <v>1</v>
      </c>
      <c r="C60" s="101"/>
      <c r="D60" s="148" t="str">
        <f>Q50</f>
        <v xml:space="preserve"> ALEX LUCATELLI-SCCP </v>
      </c>
      <c r="E60" s="149"/>
      <c r="F60" s="149"/>
      <c r="G60" s="150"/>
      <c r="H60" s="88">
        <v>3</v>
      </c>
      <c r="I60" s="88">
        <v>7</v>
      </c>
      <c r="J60" s="142" t="str">
        <f>W51</f>
        <v xml:space="preserve"> PEDRO NETO-SPFC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BV-CFC </v>
      </c>
      <c r="R60" s="149"/>
      <c r="S60" s="149"/>
      <c r="T60" s="150"/>
      <c r="U60" s="88">
        <v>1</v>
      </c>
      <c r="V60" s="88">
        <v>8</v>
      </c>
      <c r="W60" s="142" t="str">
        <f>D62</f>
        <v xml:space="preserve"> VANNO-SEP </v>
      </c>
      <c r="X60" s="143"/>
      <c r="Y60" s="143"/>
      <c r="Z60" s="144"/>
      <c r="AC60" s="102" t="str">
        <f t="shared" si="68"/>
        <v xml:space="preserve"> ALEX LUCATELLI-SCCP </v>
      </c>
      <c r="AD60" s="103">
        <f t="shared" si="69"/>
        <v>0</v>
      </c>
      <c r="AE60" s="103">
        <f t="shared" si="70"/>
        <v>0</v>
      </c>
      <c r="AF60" s="103">
        <f t="shared" si="71"/>
        <v>1</v>
      </c>
      <c r="AG60" s="103">
        <f t="shared" si="72"/>
        <v>3</v>
      </c>
      <c r="AH60" s="103">
        <f t="shared" si="73"/>
        <v>7</v>
      </c>
      <c r="AI60" s="104">
        <f t="shared" si="74"/>
        <v>1</v>
      </c>
      <c r="AJ60" s="104">
        <f t="shared" si="75"/>
        <v>0</v>
      </c>
      <c r="AK60" s="104">
        <f t="shared" si="76"/>
        <v>0</v>
      </c>
      <c r="AL60" s="104">
        <f t="shared" si="77"/>
        <v>7</v>
      </c>
      <c r="AM60" s="104">
        <f t="shared" si="78"/>
        <v>3</v>
      </c>
      <c r="AN60" s="105" t="str">
        <f t="shared" si="79"/>
        <v xml:space="preserve"> PEDRO NETO-SPFC </v>
      </c>
      <c r="AP60" s="102" t="str">
        <f t="shared" si="80"/>
        <v xml:space="preserve"> BV-CFC </v>
      </c>
      <c r="AQ60" s="103">
        <f t="shared" si="81"/>
        <v>0</v>
      </c>
      <c r="AR60" s="103">
        <f t="shared" si="82"/>
        <v>0</v>
      </c>
      <c r="AS60" s="103">
        <f t="shared" si="83"/>
        <v>1</v>
      </c>
      <c r="AT60" s="103">
        <f t="shared" si="84"/>
        <v>1</v>
      </c>
      <c r="AU60" s="103">
        <f t="shared" si="85"/>
        <v>8</v>
      </c>
      <c r="AV60" s="104">
        <f t="shared" si="86"/>
        <v>1</v>
      </c>
      <c r="AW60" s="104">
        <f t="shared" si="87"/>
        <v>0</v>
      </c>
      <c r="AX60" s="104">
        <f t="shared" si="88"/>
        <v>0</v>
      </c>
      <c r="AY60" s="104">
        <f t="shared" si="89"/>
        <v>8</v>
      </c>
      <c r="AZ60" s="104">
        <f t="shared" si="90"/>
        <v>1</v>
      </c>
      <c r="BA60" s="105" t="str">
        <f t="shared" si="91"/>
        <v xml:space="preserve"> VANNO-SEP </v>
      </c>
      <c r="CB60" s="89"/>
    </row>
    <row r="61" spans="2:80" ht="30" customHeight="1" x14ac:dyDescent="0.15">
      <c r="B61" s="106">
        <v>5</v>
      </c>
      <c r="C61" s="101"/>
      <c r="D61" s="148" t="str">
        <f>W50</f>
        <v xml:space="preserve"> ARGENTINO-SPFC </v>
      </c>
      <c r="E61" s="149"/>
      <c r="F61" s="149"/>
      <c r="G61" s="150"/>
      <c r="H61" s="88">
        <v>5</v>
      </c>
      <c r="I61" s="88">
        <v>5</v>
      </c>
      <c r="J61" s="142" t="str">
        <f>W52</f>
        <v xml:space="preserve"> RODRIGO RIBEIRO-SCCP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JAIR ANTONIO-CMSP </v>
      </c>
      <c r="R61" s="149"/>
      <c r="S61" s="149"/>
      <c r="T61" s="150"/>
      <c r="U61" s="88">
        <v>2</v>
      </c>
      <c r="V61" s="88">
        <v>5</v>
      </c>
      <c r="W61" s="142" t="str">
        <f>J62</f>
        <v xml:space="preserve"> CELINHO-SPFC </v>
      </c>
      <c r="X61" s="143"/>
      <c r="Y61" s="143"/>
      <c r="Z61" s="144"/>
      <c r="AC61" s="102" t="str">
        <f t="shared" si="68"/>
        <v xml:space="preserve"> ARGENTINO-SPFC </v>
      </c>
      <c r="AD61" s="103">
        <f t="shared" si="69"/>
        <v>0</v>
      </c>
      <c r="AE61" s="103">
        <f t="shared" si="70"/>
        <v>1</v>
      </c>
      <c r="AF61" s="103">
        <f t="shared" si="71"/>
        <v>0</v>
      </c>
      <c r="AG61" s="103">
        <f t="shared" si="72"/>
        <v>5</v>
      </c>
      <c r="AH61" s="103">
        <f t="shared" si="73"/>
        <v>5</v>
      </c>
      <c r="AI61" s="104">
        <f t="shared" si="74"/>
        <v>0</v>
      </c>
      <c r="AJ61" s="104">
        <f t="shared" si="75"/>
        <v>1</v>
      </c>
      <c r="AK61" s="104">
        <f t="shared" si="76"/>
        <v>0</v>
      </c>
      <c r="AL61" s="104">
        <f t="shared" si="77"/>
        <v>5</v>
      </c>
      <c r="AM61" s="104">
        <f t="shared" si="78"/>
        <v>5</v>
      </c>
      <c r="AN61" s="105" t="str">
        <f t="shared" si="79"/>
        <v xml:space="preserve"> RODRIGO RIBEIRO-SCCP </v>
      </c>
      <c r="AP61" s="102" t="str">
        <f t="shared" si="80"/>
        <v xml:space="preserve"> JAIR ANTONIO-CMSP </v>
      </c>
      <c r="AQ61" s="103">
        <f t="shared" si="81"/>
        <v>0</v>
      </c>
      <c r="AR61" s="103">
        <f t="shared" si="82"/>
        <v>0</v>
      </c>
      <c r="AS61" s="103">
        <f t="shared" si="83"/>
        <v>1</v>
      </c>
      <c r="AT61" s="103">
        <f t="shared" si="84"/>
        <v>2</v>
      </c>
      <c r="AU61" s="103">
        <f t="shared" si="85"/>
        <v>5</v>
      </c>
      <c r="AV61" s="104">
        <f t="shared" si="86"/>
        <v>1</v>
      </c>
      <c r="AW61" s="104">
        <f t="shared" si="87"/>
        <v>0</v>
      </c>
      <c r="AX61" s="104">
        <f t="shared" si="88"/>
        <v>0</v>
      </c>
      <c r="AY61" s="104">
        <f t="shared" si="89"/>
        <v>5</v>
      </c>
      <c r="AZ61" s="104">
        <f t="shared" si="90"/>
        <v>2</v>
      </c>
      <c r="BA61" s="105" t="str">
        <f t="shared" si="91"/>
        <v xml:space="preserve"> CELINHO-SPFC </v>
      </c>
      <c r="CB61" s="89"/>
    </row>
    <row r="62" spans="2:80" ht="30" customHeight="1" x14ac:dyDescent="0.15">
      <c r="B62" s="106">
        <v>3</v>
      </c>
      <c r="C62" s="101"/>
      <c r="D62" s="148" t="str">
        <f>Q51</f>
        <v xml:space="preserve"> VANNO-SEP </v>
      </c>
      <c r="E62" s="149"/>
      <c r="F62" s="149"/>
      <c r="G62" s="150"/>
      <c r="H62" s="88">
        <v>2</v>
      </c>
      <c r="I62" s="88">
        <v>3</v>
      </c>
      <c r="J62" s="142" t="str">
        <f>Q52</f>
        <v xml:space="preserve"> CELINHO-SPFC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ESPEL-CFC </v>
      </c>
      <c r="R62" s="149"/>
      <c r="S62" s="149"/>
      <c r="T62" s="150"/>
      <c r="U62" s="88">
        <v>2</v>
      </c>
      <c r="V62" s="88">
        <v>4</v>
      </c>
      <c r="W62" s="142" t="str">
        <f>J61</f>
        <v xml:space="preserve"> RODRIGO RIBEIRO-SCCP </v>
      </c>
      <c r="X62" s="143"/>
      <c r="Y62" s="143"/>
      <c r="Z62" s="144"/>
      <c r="AC62" s="102" t="str">
        <f t="shared" si="68"/>
        <v xml:space="preserve"> VANNO-SEP </v>
      </c>
      <c r="AD62" s="103">
        <f t="shared" si="69"/>
        <v>0</v>
      </c>
      <c r="AE62" s="103">
        <f t="shared" si="70"/>
        <v>0</v>
      </c>
      <c r="AF62" s="103">
        <f t="shared" si="71"/>
        <v>1</v>
      </c>
      <c r="AG62" s="103">
        <f t="shared" si="72"/>
        <v>2</v>
      </c>
      <c r="AH62" s="103">
        <f t="shared" si="73"/>
        <v>3</v>
      </c>
      <c r="AI62" s="104">
        <f t="shared" si="74"/>
        <v>1</v>
      </c>
      <c r="AJ62" s="104">
        <f t="shared" si="75"/>
        <v>0</v>
      </c>
      <c r="AK62" s="104">
        <f t="shared" si="76"/>
        <v>0</v>
      </c>
      <c r="AL62" s="104">
        <f t="shared" si="77"/>
        <v>3</v>
      </c>
      <c r="AM62" s="104">
        <f t="shared" si="78"/>
        <v>2</v>
      </c>
      <c r="AN62" s="105" t="str">
        <f t="shared" si="79"/>
        <v xml:space="preserve"> CELINHO-SPFC </v>
      </c>
      <c r="AP62" s="102" t="str">
        <f t="shared" si="80"/>
        <v xml:space="preserve"> ESPEL-CFC </v>
      </c>
      <c r="AQ62" s="103">
        <f t="shared" si="81"/>
        <v>0</v>
      </c>
      <c r="AR62" s="103">
        <f t="shared" si="82"/>
        <v>0</v>
      </c>
      <c r="AS62" s="103">
        <f t="shared" si="83"/>
        <v>1</v>
      </c>
      <c r="AT62" s="103">
        <f t="shared" si="84"/>
        <v>2</v>
      </c>
      <c r="AU62" s="103">
        <f t="shared" si="85"/>
        <v>4</v>
      </c>
      <c r="AV62" s="104">
        <f t="shared" si="86"/>
        <v>1</v>
      </c>
      <c r="AW62" s="104">
        <f t="shared" si="87"/>
        <v>0</v>
      </c>
      <c r="AX62" s="104">
        <f t="shared" si="88"/>
        <v>0</v>
      </c>
      <c r="AY62" s="104">
        <f t="shared" si="89"/>
        <v>4</v>
      </c>
      <c r="AZ62" s="104">
        <f t="shared" si="90"/>
        <v>2</v>
      </c>
      <c r="BA62" s="105" t="str">
        <f t="shared" si="91"/>
        <v xml:space="preserve"> RODRIGO RIBEIRO-SCCP </v>
      </c>
      <c r="CB62" s="89"/>
    </row>
    <row r="63" spans="2:80" ht="30" customHeight="1" x14ac:dyDescent="0.15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15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15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15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15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15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15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15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15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15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15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15">
      <c r="B75" s="100">
        <v>4</v>
      </c>
      <c r="C75" s="101"/>
      <c r="D75" s="148" t="str">
        <f t="shared" ref="D75:D80" si="92">Q57</f>
        <v xml:space="preserve"> LOIACONO-CFC </v>
      </c>
      <c r="E75" s="149"/>
      <c r="F75" s="149"/>
      <c r="G75" s="150"/>
      <c r="H75" s="88">
        <v>7</v>
      </c>
      <c r="I75" s="88">
        <v>5</v>
      </c>
      <c r="J75" s="142" t="str">
        <f>W62</f>
        <v xml:space="preserve"> RODRIGO RIBEIRO-SCCP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LOIACONO-CFC </v>
      </c>
      <c r="R75" s="149"/>
      <c r="S75" s="149"/>
      <c r="T75" s="150"/>
      <c r="U75" s="88">
        <v>2</v>
      </c>
      <c r="V75" s="88">
        <v>6</v>
      </c>
      <c r="W75" s="142" t="str">
        <f>J80</f>
        <v xml:space="preserve"> CELINHO-SPFC </v>
      </c>
      <c r="X75" s="143"/>
      <c r="Y75" s="143"/>
      <c r="Z75" s="144"/>
      <c r="AC75" s="102" t="str">
        <f t="shared" ref="AC75:AC80" si="94">D75</f>
        <v xml:space="preserve"> LOIACONO-CFC </v>
      </c>
      <c r="AD75" s="103">
        <f t="shared" ref="AD75:AD80" si="95">IF(OR(H75="",I75=""),"",IF(H75&gt;I75,1,0))</f>
        <v>1</v>
      </c>
      <c r="AE75" s="103">
        <f t="shared" ref="AE75:AE80" si="96">IF(OR(H75="",I75=""),"",IF(H75=I75,1,0))</f>
        <v>0</v>
      </c>
      <c r="AF75" s="103">
        <f t="shared" ref="AF75:AF80" si="97">IF(OR(H75="",I75=""),"",IF(H75&lt;I75,1,0))</f>
        <v>0</v>
      </c>
      <c r="AG75" s="103">
        <f t="shared" ref="AG75:AG80" si="98">IF(OR(H75="",I75=""),"",H75)</f>
        <v>7</v>
      </c>
      <c r="AH75" s="103">
        <f t="shared" ref="AH75:AH80" si="99">IF(OR(H75="",I75=""),"",I75)</f>
        <v>5</v>
      </c>
      <c r="AI75" s="104">
        <f t="shared" ref="AI75:AI80" si="100">IF(OR(H75="",I75=""),"",IF(H75&lt;I75,1,0))</f>
        <v>0</v>
      </c>
      <c r="AJ75" s="104">
        <f t="shared" ref="AJ75:AJ80" si="101">IF(OR(H75="",I75=""),"",IF(H75=I75,1,0))</f>
        <v>0</v>
      </c>
      <c r="AK75" s="104">
        <f t="shared" ref="AK75:AK80" si="102">IF(OR(H75="",I75=""),"",IF(H75&gt;I75,1,0))</f>
        <v>1</v>
      </c>
      <c r="AL75" s="104">
        <f t="shared" ref="AL75:AL80" si="103">IF(OR(H75="",I75=""),"",I75)</f>
        <v>5</v>
      </c>
      <c r="AM75" s="104">
        <f t="shared" ref="AM75:AM80" si="104">IF(OR(H75="",I75=""),"",H75)</f>
        <v>7</v>
      </c>
      <c r="AN75" s="105" t="str">
        <f t="shared" ref="AN75:AN80" si="105">J75</f>
        <v xml:space="preserve"> RODRIGO RIBEIRO-SCCP </v>
      </c>
      <c r="AP75" s="102" t="str">
        <f t="shared" ref="AP75:AP80" si="106">Q75</f>
        <v xml:space="preserve"> LOIACONO-CFC </v>
      </c>
      <c r="AQ75" s="103">
        <f t="shared" ref="AQ75:AQ80" si="107">IF(OR(U75="",V75=""),"",IF(U75&gt;V75,1,0))</f>
        <v>0</v>
      </c>
      <c r="AR75" s="103">
        <f t="shared" ref="AR75:AR80" si="108">IF(OR(U75="",V75=""),"",IF(U75=V75,1,0))</f>
        <v>0</v>
      </c>
      <c r="AS75" s="103">
        <f t="shared" ref="AS75:AS80" si="109">IF(OR(U75="",V75=""),"",IF(U75&lt;V75,1,0))</f>
        <v>1</v>
      </c>
      <c r="AT75" s="103">
        <f t="shared" ref="AT75:AT80" si="110">IF(OR(U75="",V75=""),"",U75)</f>
        <v>2</v>
      </c>
      <c r="AU75" s="103">
        <f t="shared" ref="AU75:AU80" si="111">IF(OR(U75="",V75=""),"",V75)</f>
        <v>6</v>
      </c>
      <c r="AV75" s="104">
        <f t="shared" ref="AV75:AV80" si="112">IF(OR(U75="",V75=""),"",IF(U75&lt;V75,1,0))</f>
        <v>1</v>
      </c>
      <c r="AW75" s="104">
        <f t="shared" ref="AW75:AW80" si="113">IF(OR(U75="",V75=""),"",IF(U75=V75,1,0))</f>
        <v>0</v>
      </c>
      <c r="AX75" s="104">
        <f t="shared" ref="AX75:AX80" si="114">IF(OR(U75="",V75=""),"",IF(U75&gt;V75,1,0))</f>
        <v>0</v>
      </c>
      <c r="AY75" s="104">
        <f t="shared" ref="AY75:AY80" si="115">IF(OR(U75="",V75=""),"",V75)</f>
        <v>6</v>
      </c>
      <c r="AZ75" s="104">
        <f t="shared" ref="AZ75:AZ80" si="116">IF(OR(U75="",V75=""),"",U75)</f>
        <v>2</v>
      </c>
      <c r="BA75" s="105" t="str">
        <f t="shared" ref="BA75:BA80" si="117">W75</f>
        <v xml:space="preserve"> CELINHO-SPFC </v>
      </c>
      <c r="CB75" s="89"/>
    </row>
    <row r="76" spans="2:80" ht="30" customHeight="1" x14ac:dyDescent="0.15">
      <c r="B76" s="106">
        <v>5</v>
      </c>
      <c r="C76" s="101"/>
      <c r="D76" s="148" t="str">
        <f t="shared" si="92"/>
        <v xml:space="preserve"> HEITOR VENDEIRO-CMSP </v>
      </c>
      <c r="E76" s="149"/>
      <c r="F76" s="149"/>
      <c r="G76" s="150"/>
      <c r="H76" s="88">
        <v>4</v>
      </c>
      <c r="I76" s="88">
        <v>7</v>
      </c>
      <c r="J76" s="142" t="str">
        <f>W57</f>
        <v xml:space="preserve"> ALEX LUCATELLI-SCCP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HEITOR VENDEIRO-CMSP </v>
      </c>
      <c r="R76" s="149"/>
      <c r="S76" s="149"/>
      <c r="T76" s="150"/>
      <c r="U76" s="88">
        <v>5</v>
      </c>
      <c r="V76" s="88">
        <v>5</v>
      </c>
      <c r="W76" s="142" t="str">
        <f>J75</f>
        <v xml:space="preserve"> RODRIGO RIBEIRO-SCCP </v>
      </c>
      <c r="X76" s="143"/>
      <c r="Y76" s="143"/>
      <c r="Z76" s="144"/>
      <c r="AC76" s="102" t="str">
        <f t="shared" si="94"/>
        <v xml:space="preserve"> HEITOR VENDEIRO-CMSP </v>
      </c>
      <c r="AD76" s="103">
        <f t="shared" si="95"/>
        <v>0</v>
      </c>
      <c r="AE76" s="103">
        <f t="shared" si="96"/>
        <v>0</v>
      </c>
      <c r="AF76" s="103">
        <f t="shared" si="97"/>
        <v>1</v>
      </c>
      <c r="AG76" s="103">
        <f t="shared" si="98"/>
        <v>4</v>
      </c>
      <c r="AH76" s="103">
        <f t="shared" si="99"/>
        <v>7</v>
      </c>
      <c r="AI76" s="104">
        <f t="shared" si="100"/>
        <v>1</v>
      </c>
      <c r="AJ76" s="104">
        <f t="shared" si="101"/>
        <v>0</v>
      </c>
      <c r="AK76" s="104">
        <f t="shared" si="102"/>
        <v>0</v>
      </c>
      <c r="AL76" s="104">
        <f t="shared" si="103"/>
        <v>7</v>
      </c>
      <c r="AM76" s="104">
        <f t="shared" si="104"/>
        <v>4</v>
      </c>
      <c r="AN76" s="105" t="str">
        <f t="shared" si="105"/>
        <v xml:space="preserve"> ALEX LUCATELLI-SCCP </v>
      </c>
      <c r="AP76" s="102" t="str">
        <f t="shared" si="106"/>
        <v xml:space="preserve"> HEITOR VENDEIRO-CMSP </v>
      </c>
      <c r="AQ76" s="103">
        <f t="shared" si="107"/>
        <v>0</v>
      </c>
      <c r="AR76" s="103">
        <f t="shared" si="108"/>
        <v>1</v>
      </c>
      <c r="AS76" s="103">
        <f t="shared" si="109"/>
        <v>0</v>
      </c>
      <c r="AT76" s="103">
        <f t="shared" si="110"/>
        <v>5</v>
      </c>
      <c r="AU76" s="103">
        <f t="shared" si="111"/>
        <v>5</v>
      </c>
      <c r="AV76" s="104">
        <f t="shared" si="112"/>
        <v>0</v>
      </c>
      <c r="AW76" s="104">
        <f t="shared" si="113"/>
        <v>1</v>
      </c>
      <c r="AX76" s="104">
        <f t="shared" si="114"/>
        <v>0</v>
      </c>
      <c r="AY76" s="104">
        <f t="shared" si="115"/>
        <v>5</v>
      </c>
      <c r="AZ76" s="104">
        <f t="shared" si="116"/>
        <v>5</v>
      </c>
      <c r="BA76" s="105" t="str">
        <f t="shared" si="117"/>
        <v xml:space="preserve"> RODRIGO RIBEIRO-SCCP </v>
      </c>
      <c r="CB76" s="89"/>
    </row>
    <row r="77" spans="2:80" ht="30" customHeight="1" x14ac:dyDescent="0.15">
      <c r="B77" s="106">
        <v>6</v>
      </c>
      <c r="C77" s="101"/>
      <c r="D77" s="148" t="str">
        <f t="shared" si="92"/>
        <v xml:space="preserve"> RINCO-CFC </v>
      </c>
      <c r="E77" s="149"/>
      <c r="F77" s="149"/>
      <c r="G77" s="150"/>
      <c r="H77" s="88">
        <v>4</v>
      </c>
      <c r="I77" s="88">
        <v>7</v>
      </c>
      <c r="J77" s="142" t="str">
        <f>W58</f>
        <v xml:space="preserve"> PEDRO NETO-SPFC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RINCO-CFC </v>
      </c>
      <c r="R77" s="149"/>
      <c r="S77" s="149"/>
      <c r="T77" s="150"/>
      <c r="U77" s="88">
        <v>6</v>
      </c>
      <c r="V77" s="88">
        <v>8</v>
      </c>
      <c r="W77" s="142" t="str">
        <f>J76</f>
        <v xml:space="preserve"> ALEX LUCATELLI-SCCP </v>
      </c>
      <c r="X77" s="143"/>
      <c r="Y77" s="143"/>
      <c r="Z77" s="144"/>
      <c r="AC77" s="102" t="str">
        <f t="shared" si="94"/>
        <v xml:space="preserve"> RINCO-CFC </v>
      </c>
      <c r="AD77" s="103">
        <f t="shared" si="95"/>
        <v>0</v>
      </c>
      <c r="AE77" s="103">
        <f t="shared" si="96"/>
        <v>0</v>
      </c>
      <c r="AF77" s="103">
        <f t="shared" si="97"/>
        <v>1</v>
      </c>
      <c r="AG77" s="103">
        <f t="shared" si="98"/>
        <v>4</v>
      </c>
      <c r="AH77" s="103">
        <f t="shared" si="99"/>
        <v>7</v>
      </c>
      <c r="AI77" s="104">
        <f t="shared" si="100"/>
        <v>1</v>
      </c>
      <c r="AJ77" s="104">
        <f t="shared" si="101"/>
        <v>0</v>
      </c>
      <c r="AK77" s="104">
        <f t="shared" si="102"/>
        <v>0</v>
      </c>
      <c r="AL77" s="104">
        <f t="shared" si="103"/>
        <v>7</v>
      </c>
      <c r="AM77" s="104">
        <f t="shared" si="104"/>
        <v>4</v>
      </c>
      <c r="AN77" s="105" t="str">
        <f t="shared" si="105"/>
        <v xml:space="preserve"> PEDRO NETO-SPFC </v>
      </c>
      <c r="AP77" s="102" t="str">
        <f t="shared" si="106"/>
        <v xml:space="preserve"> RINCO-CFC </v>
      </c>
      <c r="AQ77" s="103">
        <f t="shared" si="107"/>
        <v>0</v>
      </c>
      <c r="AR77" s="103">
        <f t="shared" si="108"/>
        <v>0</v>
      </c>
      <c r="AS77" s="103">
        <f t="shared" si="109"/>
        <v>1</v>
      </c>
      <c r="AT77" s="103">
        <f t="shared" si="110"/>
        <v>6</v>
      </c>
      <c r="AU77" s="103">
        <f t="shared" si="111"/>
        <v>8</v>
      </c>
      <c r="AV77" s="104">
        <f t="shared" si="112"/>
        <v>1</v>
      </c>
      <c r="AW77" s="104">
        <f t="shared" si="113"/>
        <v>0</v>
      </c>
      <c r="AX77" s="104">
        <f t="shared" si="114"/>
        <v>0</v>
      </c>
      <c r="AY77" s="104">
        <f t="shared" si="115"/>
        <v>8</v>
      </c>
      <c r="AZ77" s="104">
        <f t="shared" si="116"/>
        <v>6</v>
      </c>
      <c r="BA77" s="105" t="str">
        <f t="shared" si="117"/>
        <v xml:space="preserve"> ALEX LUCATELLI-SCCP </v>
      </c>
      <c r="CB77" s="89"/>
    </row>
    <row r="78" spans="2:80" ht="30" customHeight="1" x14ac:dyDescent="0.15">
      <c r="B78" s="106">
        <v>1</v>
      </c>
      <c r="C78" s="101"/>
      <c r="D78" s="148" t="str">
        <f t="shared" si="92"/>
        <v xml:space="preserve"> BV-CFC </v>
      </c>
      <c r="E78" s="149"/>
      <c r="F78" s="149"/>
      <c r="G78" s="150"/>
      <c r="H78" s="88">
        <v>4</v>
      </c>
      <c r="I78" s="88">
        <v>4</v>
      </c>
      <c r="J78" s="142" t="str">
        <f>W59</f>
        <v xml:space="preserve"> ARGENTINO-SPFC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BV-CFC </v>
      </c>
      <c r="R78" s="149"/>
      <c r="S78" s="149"/>
      <c r="T78" s="150"/>
      <c r="U78" s="88">
        <v>4</v>
      </c>
      <c r="V78" s="88">
        <v>8</v>
      </c>
      <c r="W78" s="142" t="str">
        <f>J77</f>
        <v xml:space="preserve"> PEDRO NETO-SPFC </v>
      </c>
      <c r="X78" s="143"/>
      <c r="Y78" s="143"/>
      <c r="Z78" s="144"/>
      <c r="AC78" s="102" t="str">
        <f t="shared" si="94"/>
        <v xml:space="preserve"> BV-CFC </v>
      </c>
      <c r="AD78" s="103">
        <f t="shared" si="95"/>
        <v>0</v>
      </c>
      <c r="AE78" s="103">
        <f t="shared" si="96"/>
        <v>1</v>
      </c>
      <c r="AF78" s="103">
        <f t="shared" si="97"/>
        <v>0</v>
      </c>
      <c r="AG78" s="103">
        <f t="shared" si="98"/>
        <v>4</v>
      </c>
      <c r="AH78" s="103">
        <f t="shared" si="99"/>
        <v>4</v>
      </c>
      <c r="AI78" s="104">
        <f t="shared" si="100"/>
        <v>0</v>
      </c>
      <c r="AJ78" s="104">
        <f t="shared" si="101"/>
        <v>1</v>
      </c>
      <c r="AK78" s="104">
        <f t="shared" si="102"/>
        <v>0</v>
      </c>
      <c r="AL78" s="104">
        <f t="shared" si="103"/>
        <v>4</v>
      </c>
      <c r="AM78" s="104">
        <f t="shared" si="104"/>
        <v>4</v>
      </c>
      <c r="AN78" s="105" t="str">
        <f t="shared" si="105"/>
        <v xml:space="preserve"> ARGENTINO-SPFC </v>
      </c>
      <c r="AP78" s="102" t="str">
        <f t="shared" si="106"/>
        <v xml:space="preserve"> BV-CFC </v>
      </c>
      <c r="AQ78" s="103">
        <f t="shared" si="107"/>
        <v>0</v>
      </c>
      <c r="AR78" s="103">
        <f t="shared" si="108"/>
        <v>0</v>
      </c>
      <c r="AS78" s="103">
        <f t="shared" si="109"/>
        <v>1</v>
      </c>
      <c r="AT78" s="103">
        <f t="shared" si="110"/>
        <v>4</v>
      </c>
      <c r="AU78" s="103">
        <f t="shared" si="111"/>
        <v>8</v>
      </c>
      <c r="AV78" s="104">
        <f t="shared" si="112"/>
        <v>1</v>
      </c>
      <c r="AW78" s="104">
        <f t="shared" si="113"/>
        <v>0</v>
      </c>
      <c r="AX78" s="104">
        <f t="shared" si="114"/>
        <v>0</v>
      </c>
      <c r="AY78" s="104">
        <f t="shared" si="115"/>
        <v>8</v>
      </c>
      <c r="AZ78" s="104">
        <f t="shared" si="116"/>
        <v>4</v>
      </c>
      <c r="BA78" s="105" t="str">
        <f t="shared" si="117"/>
        <v xml:space="preserve"> PEDRO NETO-SPFC </v>
      </c>
      <c r="CB78" s="89"/>
    </row>
    <row r="79" spans="2:80" ht="30" customHeight="1" x14ac:dyDescent="0.15">
      <c r="B79" s="106">
        <v>2</v>
      </c>
      <c r="C79" s="101"/>
      <c r="D79" s="148" t="str">
        <f t="shared" si="92"/>
        <v xml:space="preserve"> JAIR ANTONIO-CMSP </v>
      </c>
      <c r="E79" s="149"/>
      <c r="F79" s="149"/>
      <c r="G79" s="150"/>
      <c r="H79" s="88">
        <v>4</v>
      </c>
      <c r="I79" s="88">
        <v>4</v>
      </c>
      <c r="J79" s="142" t="str">
        <f>W60</f>
        <v xml:space="preserve"> VANNO-SEP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JAIR ANTONIO-CMSP </v>
      </c>
      <c r="R79" s="149"/>
      <c r="S79" s="149"/>
      <c r="T79" s="150"/>
      <c r="U79" s="88">
        <v>5</v>
      </c>
      <c r="V79" s="88">
        <v>3</v>
      </c>
      <c r="W79" s="142" t="str">
        <f>J78</f>
        <v xml:space="preserve"> ARGENTINO-SPFC </v>
      </c>
      <c r="X79" s="143"/>
      <c r="Y79" s="143"/>
      <c r="Z79" s="144"/>
      <c r="AC79" s="102" t="str">
        <f t="shared" si="94"/>
        <v xml:space="preserve"> JAIR ANTONIO-CMSP </v>
      </c>
      <c r="AD79" s="103">
        <f t="shared" si="95"/>
        <v>0</v>
      </c>
      <c r="AE79" s="103">
        <f t="shared" si="96"/>
        <v>1</v>
      </c>
      <c r="AF79" s="103">
        <f t="shared" si="97"/>
        <v>0</v>
      </c>
      <c r="AG79" s="103">
        <f t="shared" si="98"/>
        <v>4</v>
      </c>
      <c r="AH79" s="103">
        <f t="shared" si="99"/>
        <v>4</v>
      </c>
      <c r="AI79" s="104">
        <f t="shared" si="100"/>
        <v>0</v>
      </c>
      <c r="AJ79" s="104">
        <f t="shared" si="101"/>
        <v>1</v>
      </c>
      <c r="AK79" s="104">
        <f t="shared" si="102"/>
        <v>0</v>
      </c>
      <c r="AL79" s="104">
        <f t="shared" si="103"/>
        <v>4</v>
      </c>
      <c r="AM79" s="104">
        <f t="shared" si="104"/>
        <v>4</v>
      </c>
      <c r="AN79" s="105" t="str">
        <f t="shared" si="105"/>
        <v xml:space="preserve"> VANNO-SEP </v>
      </c>
      <c r="AP79" s="102" t="str">
        <f t="shared" si="106"/>
        <v xml:space="preserve"> JAIR ANTONIO-CMSP </v>
      </c>
      <c r="AQ79" s="103">
        <f t="shared" si="107"/>
        <v>1</v>
      </c>
      <c r="AR79" s="103">
        <f t="shared" si="108"/>
        <v>0</v>
      </c>
      <c r="AS79" s="103">
        <f t="shared" si="109"/>
        <v>0</v>
      </c>
      <c r="AT79" s="103">
        <f t="shared" si="110"/>
        <v>5</v>
      </c>
      <c r="AU79" s="103">
        <f t="shared" si="111"/>
        <v>3</v>
      </c>
      <c r="AV79" s="104">
        <f t="shared" si="112"/>
        <v>0</v>
      </c>
      <c r="AW79" s="104">
        <f t="shared" si="113"/>
        <v>0</v>
      </c>
      <c r="AX79" s="104">
        <f t="shared" si="114"/>
        <v>1</v>
      </c>
      <c r="AY79" s="104">
        <f t="shared" si="115"/>
        <v>3</v>
      </c>
      <c r="AZ79" s="104">
        <f t="shared" si="116"/>
        <v>5</v>
      </c>
      <c r="BA79" s="105" t="str">
        <f t="shared" si="117"/>
        <v xml:space="preserve"> ARGENTINO-SPFC </v>
      </c>
      <c r="CB79" s="89"/>
    </row>
    <row r="80" spans="2:80" ht="30" customHeight="1" x14ac:dyDescent="0.15">
      <c r="B80" s="106">
        <v>3</v>
      </c>
      <c r="C80" s="101"/>
      <c r="D80" s="148" t="str">
        <f t="shared" si="92"/>
        <v xml:space="preserve"> ESPEL-CFC </v>
      </c>
      <c r="E80" s="149"/>
      <c r="F80" s="149"/>
      <c r="G80" s="150"/>
      <c r="H80" s="88">
        <v>3</v>
      </c>
      <c r="I80" s="88">
        <v>3</v>
      </c>
      <c r="J80" s="142" t="str">
        <f>W61</f>
        <v xml:space="preserve"> CELINHO-SPFC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ESPEL-CFC </v>
      </c>
      <c r="R80" s="149"/>
      <c r="S80" s="149"/>
      <c r="T80" s="150"/>
      <c r="U80" s="88">
        <v>4</v>
      </c>
      <c r="V80" s="88">
        <v>6</v>
      </c>
      <c r="W80" s="142" t="str">
        <f>J79</f>
        <v xml:space="preserve"> VANNO-SEP </v>
      </c>
      <c r="X80" s="143"/>
      <c r="Y80" s="143"/>
      <c r="Z80" s="144"/>
      <c r="AC80" s="102" t="str">
        <f t="shared" si="94"/>
        <v xml:space="preserve"> ESPEL-CFC </v>
      </c>
      <c r="AD80" s="103">
        <f t="shared" si="95"/>
        <v>0</v>
      </c>
      <c r="AE80" s="103">
        <f t="shared" si="96"/>
        <v>1</v>
      </c>
      <c r="AF80" s="103">
        <f t="shared" si="97"/>
        <v>0</v>
      </c>
      <c r="AG80" s="103">
        <f t="shared" si="98"/>
        <v>3</v>
      </c>
      <c r="AH80" s="103">
        <f t="shared" si="99"/>
        <v>3</v>
      </c>
      <c r="AI80" s="104">
        <f t="shared" si="100"/>
        <v>0</v>
      </c>
      <c r="AJ80" s="104">
        <f t="shared" si="101"/>
        <v>1</v>
      </c>
      <c r="AK80" s="104">
        <f t="shared" si="102"/>
        <v>0</v>
      </c>
      <c r="AL80" s="104">
        <f t="shared" si="103"/>
        <v>3</v>
      </c>
      <c r="AM80" s="104">
        <f t="shared" si="104"/>
        <v>3</v>
      </c>
      <c r="AN80" s="105" t="str">
        <f t="shared" si="105"/>
        <v xml:space="preserve"> CELINHO-SPFC </v>
      </c>
      <c r="AP80" s="102" t="str">
        <f t="shared" si="106"/>
        <v xml:space="preserve"> ESPEL-CFC </v>
      </c>
      <c r="AQ80" s="103">
        <f t="shared" si="107"/>
        <v>0</v>
      </c>
      <c r="AR80" s="103">
        <f t="shared" si="108"/>
        <v>0</v>
      </c>
      <c r="AS80" s="103">
        <f t="shared" si="109"/>
        <v>1</v>
      </c>
      <c r="AT80" s="103">
        <f t="shared" si="110"/>
        <v>4</v>
      </c>
      <c r="AU80" s="103">
        <f t="shared" si="111"/>
        <v>6</v>
      </c>
      <c r="AV80" s="104">
        <f t="shared" si="112"/>
        <v>1</v>
      </c>
      <c r="AW80" s="104">
        <f t="shared" si="113"/>
        <v>0</v>
      </c>
      <c r="AX80" s="104">
        <f t="shared" si="114"/>
        <v>0</v>
      </c>
      <c r="AY80" s="104">
        <f t="shared" si="115"/>
        <v>6</v>
      </c>
      <c r="AZ80" s="104">
        <f t="shared" si="116"/>
        <v>4</v>
      </c>
      <c r="BA80" s="105" t="str">
        <f t="shared" si="117"/>
        <v xml:space="preserve"> VANNO-SEP </v>
      </c>
      <c r="CB80" s="89"/>
    </row>
    <row r="81" spans="2:80" ht="30" customHeight="1" x14ac:dyDescent="0.15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15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15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15">
      <c r="B85" s="100">
        <v>5</v>
      </c>
      <c r="C85" s="101"/>
      <c r="D85" s="148" t="str">
        <f t="shared" ref="D85:D90" si="118">Q75</f>
        <v xml:space="preserve"> LOIACONO-CFC </v>
      </c>
      <c r="E85" s="149"/>
      <c r="F85" s="149"/>
      <c r="G85" s="150"/>
      <c r="H85" s="88">
        <v>5</v>
      </c>
      <c r="I85" s="88">
        <v>5</v>
      </c>
      <c r="J85" s="142" t="str">
        <f>W80</f>
        <v xml:space="preserve"> VANNO-SEP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LOIACONO-CFC </v>
      </c>
      <c r="R85" s="149"/>
      <c r="S85" s="149"/>
      <c r="T85" s="150"/>
      <c r="U85" s="88">
        <v>2</v>
      </c>
      <c r="V85" s="88">
        <v>5</v>
      </c>
      <c r="W85" s="142" t="str">
        <f>J90</f>
        <v xml:space="preserve"> ARGENTINO-SPFC </v>
      </c>
      <c r="X85" s="143"/>
      <c r="Y85" s="143"/>
      <c r="Z85" s="144"/>
      <c r="AC85" s="102" t="str">
        <f t="shared" ref="AC85:AC90" si="120">D85</f>
        <v xml:space="preserve"> LOIACONO-CFC </v>
      </c>
      <c r="AD85" s="103">
        <f t="shared" ref="AD85:AD90" si="121">IF(OR(H85="",I85=""),"",IF(H85&gt;I85,1,0))</f>
        <v>0</v>
      </c>
      <c r="AE85" s="103">
        <f t="shared" ref="AE85:AE90" si="122">IF(OR(H85="",I85=""),"",IF(H85=I85,1,0))</f>
        <v>1</v>
      </c>
      <c r="AF85" s="103">
        <f t="shared" ref="AF85:AF90" si="123">IF(OR(H85="",I85=""),"",IF(H85&lt;I85,1,0))</f>
        <v>0</v>
      </c>
      <c r="AG85" s="103">
        <f t="shared" ref="AG85:AG90" si="124">IF(OR(H85="",I85=""),"",H85)</f>
        <v>5</v>
      </c>
      <c r="AH85" s="103">
        <f t="shared" ref="AH85:AH90" si="125">IF(OR(H85="",I85=""),"",I85)</f>
        <v>5</v>
      </c>
      <c r="AI85" s="104">
        <f t="shared" ref="AI85:AI90" si="126">IF(OR(H85="",I85=""),"",IF(H85&lt;I85,1,0))</f>
        <v>0</v>
      </c>
      <c r="AJ85" s="104">
        <f t="shared" ref="AJ85:AJ90" si="127">IF(OR(H85="",I85=""),"",IF(H85=I85,1,0))</f>
        <v>1</v>
      </c>
      <c r="AK85" s="104">
        <f t="shared" ref="AK85:AK90" si="128">IF(OR(H85="",I85=""),"",IF(H85&gt;I85,1,0))</f>
        <v>0</v>
      </c>
      <c r="AL85" s="104">
        <f t="shared" ref="AL85:AL90" si="129">IF(OR(H85="",I85=""),"",I85)</f>
        <v>5</v>
      </c>
      <c r="AM85" s="104">
        <f t="shared" ref="AM85:AM90" si="130">IF(OR(H85="",I85=""),"",H85)</f>
        <v>5</v>
      </c>
      <c r="AN85" s="105" t="str">
        <f t="shared" ref="AN85:AN90" si="131">J85</f>
        <v xml:space="preserve"> VANNO-SEP </v>
      </c>
      <c r="AP85" s="102" t="str">
        <f t="shared" ref="AP85:AP90" si="132">Q85</f>
        <v xml:space="preserve"> LOIACONO-CFC </v>
      </c>
      <c r="AQ85" s="103">
        <f t="shared" ref="AQ85:AQ90" si="133">IF(OR(U85="",V85=""),"",IF(U85&gt;V85,1,0))</f>
        <v>0</v>
      </c>
      <c r="AR85" s="103">
        <f t="shared" ref="AR85:AR90" si="134">IF(OR(U85="",V85=""),"",IF(U85=V85,1,0))</f>
        <v>0</v>
      </c>
      <c r="AS85" s="103">
        <f t="shared" ref="AS85:AS90" si="135">IF(OR(U85="",V85=""),"",IF(U85&lt;V85,1,0))</f>
        <v>1</v>
      </c>
      <c r="AT85" s="103">
        <f t="shared" ref="AT85:AT90" si="136">IF(OR(U85="",V85=""),"",U85)</f>
        <v>2</v>
      </c>
      <c r="AU85" s="103">
        <f t="shared" ref="AU85:AU90" si="137">IF(OR(U85="",V85=""),"",V85)</f>
        <v>5</v>
      </c>
      <c r="AV85" s="104">
        <f t="shared" ref="AV85:AV90" si="138">IF(OR(U85="",V85=""),"",IF(U85&lt;V85,1,0))</f>
        <v>1</v>
      </c>
      <c r="AW85" s="104">
        <f t="shared" ref="AW85:AW90" si="139">IF(OR(U85="",V85=""),"",IF(U85=V85,1,0))</f>
        <v>0</v>
      </c>
      <c r="AX85" s="104">
        <f t="shared" ref="AX85:AX90" si="140">IF(OR(U85="",V85=""),"",IF(U85&gt;V85,1,0))</f>
        <v>0</v>
      </c>
      <c r="AY85" s="104">
        <f t="shared" ref="AY85:AY90" si="141">IF(OR(U85="",V85=""),"",V85)</f>
        <v>5</v>
      </c>
      <c r="AZ85" s="104">
        <f t="shared" ref="AZ85:AZ90" si="142">IF(OR(U85="",V85=""),"",U85)</f>
        <v>2</v>
      </c>
      <c r="BA85" s="105" t="str">
        <f t="shared" ref="BA85:BA90" si="143">W85</f>
        <v xml:space="preserve"> ARGENTINO-SPFC </v>
      </c>
      <c r="CB85" s="89"/>
    </row>
    <row r="86" spans="2:80" ht="30" customHeight="1" x14ac:dyDescent="0.15">
      <c r="B86" s="106">
        <v>6</v>
      </c>
      <c r="C86" s="101"/>
      <c r="D86" s="148" t="str">
        <f t="shared" si="118"/>
        <v xml:space="preserve"> HEITOR VENDEIRO-CMSP </v>
      </c>
      <c r="E86" s="149"/>
      <c r="F86" s="149"/>
      <c r="G86" s="150"/>
      <c r="H86" s="88">
        <v>1</v>
      </c>
      <c r="I86" s="88">
        <v>3</v>
      </c>
      <c r="J86" s="142" t="str">
        <f>W75</f>
        <v xml:space="preserve"> CELINHO-SPFC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HEITOR VENDEIRO-CMSP </v>
      </c>
      <c r="R86" s="149"/>
      <c r="S86" s="149"/>
      <c r="T86" s="150"/>
      <c r="U86" s="88">
        <v>1</v>
      </c>
      <c r="V86" s="88">
        <v>7</v>
      </c>
      <c r="W86" s="142" t="str">
        <f>J85</f>
        <v xml:space="preserve"> VANNO-SEP </v>
      </c>
      <c r="X86" s="143"/>
      <c r="Y86" s="143"/>
      <c r="Z86" s="144"/>
      <c r="AC86" s="102" t="str">
        <f t="shared" si="120"/>
        <v xml:space="preserve"> HEITOR VENDEIRO-CMSP </v>
      </c>
      <c r="AD86" s="103">
        <f t="shared" si="121"/>
        <v>0</v>
      </c>
      <c r="AE86" s="103">
        <f t="shared" si="122"/>
        <v>0</v>
      </c>
      <c r="AF86" s="103">
        <f t="shared" si="123"/>
        <v>1</v>
      </c>
      <c r="AG86" s="103">
        <f t="shared" si="124"/>
        <v>1</v>
      </c>
      <c r="AH86" s="103">
        <f t="shared" si="125"/>
        <v>3</v>
      </c>
      <c r="AI86" s="104">
        <f t="shared" si="126"/>
        <v>1</v>
      </c>
      <c r="AJ86" s="104">
        <f t="shared" si="127"/>
        <v>0</v>
      </c>
      <c r="AK86" s="104">
        <f t="shared" si="128"/>
        <v>0</v>
      </c>
      <c r="AL86" s="104">
        <f t="shared" si="129"/>
        <v>3</v>
      </c>
      <c r="AM86" s="104">
        <f t="shared" si="130"/>
        <v>1</v>
      </c>
      <c r="AN86" s="105" t="str">
        <f t="shared" si="131"/>
        <v xml:space="preserve"> CELINHO-SPFC </v>
      </c>
      <c r="AP86" s="102" t="str">
        <f t="shared" si="132"/>
        <v xml:space="preserve"> HEITOR VENDEIRO-CMSP </v>
      </c>
      <c r="AQ86" s="103">
        <f t="shared" si="133"/>
        <v>0</v>
      </c>
      <c r="AR86" s="103">
        <f t="shared" si="134"/>
        <v>0</v>
      </c>
      <c r="AS86" s="103">
        <f t="shared" si="135"/>
        <v>1</v>
      </c>
      <c r="AT86" s="103">
        <f t="shared" si="136"/>
        <v>1</v>
      </c>
      <c r="AU86" s="103">
        <f t="shared" si="137"/>
        <v>7</v>
      </c>
      <c r="AV86" s="104">
        <f t="shared" si="138"/>
        <v>1</v>
      </c>
      <c r="AW86" s="104">
        <f t="shared" si="139"/>
        <v>0</v>
      </c>
      <c r="AX86" s="104">
        <f t="shared" si="140"/>
        <v>0</v>
      </c>
      <c r="AY86" s="104">
        <f t="shared" si="141"/>
        <v>7</v>
      </c>
      <c r="AZ86" s="104">
        <f t="shared" si="142"/>
        <v>1</v>
      </c>
      <c r="BA86" s="105" t="str">
        <f t="shared" si="143"/>
        <v xml:space="preserve"> VANNO-SEP </v>
      </c>
      <c r="CB86" s="89"/>
    </row>
    <row r="87" spans="2:80" ht="30" customHeight="1" x14ac:dyDescent="0.15">
      <c r="B87" s="106">
        <v>1</v>
      </c>
      <c r="C87" s="101"/>
      <c r="D87" s="148" t="str">
        <f t="shared" si="118"/>
        <v xml:space="preserve"> RINCO-CFC </v>
      </c>
      <c r="E87" s="149"/>
      <c r="F87" s="149"/>
      <c r="G87" s="150"/>
      <c r="H87" s="88">
        <v>5</v>
      </c>
      <c r="I87" s="88">
        <v>3</v>
      </c>
      <c r="J87" s="142" t="str">
        <f>W76</f>
        <v xml:space="preserve"> RODRIGO RIBEIRO-SCCP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RINCO-CFC </v>
      </c>
      <c r="R87" s="149"/>
      <c r="S87" s="149"/>
      <c r="T87" s="150"/>
      <c r="U87" s="88">
        <v>3</v>
      </c>
      <c r="V87" s="88">
        <v>2</v>
      </c>
      <c r="W87" s="142" t="str">
        <f>J86</f>
        <v xml:space="preserve"> CELINHO-SPFC </v>
      </c>
      <c r="X87" s="143"/>
      <c r="Y87" s="143"/>
      <c r="Z87" s="144"/>
      <c r="AC87" s="102" t="str">
        <f t="shared" si="120"/>
        <v xml:space="preserve"> RINCO-CFC </v>
      </c>
      <c r="AD87" s="103">
        <f t="shared" si="121"/>
        <v>1</v>
      </c>
      <c r="AE87" s="103">
        <f t="shared" si="122"/>
        <v>0</v>
      </c>
      <c r="AF87" s="103">
        <f t="shared" si="123"/>
        <v>0</v>
      </c>
      <c r="AG87" s="103">
        <f t="shared" si="124"/>
        <v>5</v>
      </c>
      <c r="AH87" s="103">
        <f t="shared" si="125"/>
        <v>3</v>
      </c>
      <c r="AI87" s="104">
        <f t="shared" si="126"/>
        <v>0</v>
      </c>
      <c r="AJ87" s="104">
        <f t="shared" si="127"/>
        <v>0</v>
      </c>
      <c r="AK87" s="104">
        <f t="shared" si="128"/>
        <v>1</v>
      </c>
      <c r="AL87" s="104">
        <f t="shared" si="129"/>
        <v>3</v>
      </c>
      <c r="AM87" s="104">
        <f t="shared" si="130"/>
        <v>5</v>
      </c>
      <c r="AN87" s="105" t="str">
        <f t="shared" si="131"/>
        <v xml:space="preserve"> RODRIGO RIBEIRO-SCCP </v>
      </c>
      <c r="AP87" s="102" t="str">
        <f t="shared" si="132"/>
        <v xml:space="preserve"> RINCO-CFC </v>
      </c>
      <c r="AQ87" s="103">
        <f t="shared" si="133"/>
        <v>1</v>
      </c>
      <c r="AR87" s="103">
        <f t="shared" si="134"/>
        <v>0</v>
      </c>
      <c r="AS87" s="103">
        <f t="shared" si="135"/>
        <v>0</v>
      </c>
      <c r="AT87" s="103">
        <f t="shared" si="136"/>
        <v>3</v>
      </c>
      <c r="AU87" s="103">
        <f t="shared" si="137"/>
        <v>2</v>
      </c>
      <c r="AV87" s="104">
        <f t="shared" si="138"/>
        <v>0</v>
      </c>
      <c r="AW87" s="104">
        <f t="shared" si="139"/>
        <v>0</v>
      </c>
      <c r="AX87" s="104">
        <f t="shared" si="140"/>
        <v>1</v>
      </c>
      <c r="AY87" s="104">
        <f t="shared" si="141"/>
        <v>2</v>
      </c>
      <c r="AZ87" s="104">
        <f t="shared" si="142"/>
        <v>3</v>
      </c>
      <c r="BA87" s="105" t="str">
        <f t="shared" si="143"/>
        <v xml:space="preserve"> CELINHO-SPFC </v>
      </c>
      <c r="CB87" s="89"/>
    </row>
    <row r="88" spans="2:80" ht="30" customHeight="1" x14ac:dyDescent="0.15">
      <c r="B88" s="106">
        <v>2</v>
      </c>
      <c r="C88" s="101"/>
      <c r="D88" s="148" t="str">
        <f t="shared" si="118"/>
        <v xml:space="preserve"> BV-CFC </v>
      </c>
      <c r="E88" s="149"/>
      <c r="F88" s="149"/>
      <c r="G88" s="150"/>
      <c r="H88" s="88">
        <v>7</v>
      </c>
      <c r="I88" s="88">
        <v>1</v>
      </c>
      <c r="J88" s="142" t="str">
        <f>W77</f>
        <v xml:space="preserve"> ALEX LUCATELLI-SCCP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BV-CFC </v>
      </c>
      <c r="R88" s="149"/>
      <c r="S88" s="149"/>
      <c r="T88" s="150"/>
      <c r="U88" s="88">
        <v>5</v>
      </c>
      <c r="V88" s="88">
        <v>4</v>
      </c>
      <c r="W88" s="142" t="str">
        <f>J87</f>
        <v xml:space="preserve"> RODRIGO RIBEIRO-SCCP </v>
      </c>
      <c r="X88" s="143"/>
      <c r="Y88" s="143"/>
      <c r="Z88" s="144"/>
      <c r="AC88" s="102" t="str">
        <f t="shared" si="120"/>
        <v xml:space="preserve"> BV-CFC </v>
      </c>
      <c r="AD88" s="103">
        <f t="shared" si="121"/>
        <v>1</v>
      </c>
      <c r="AE88" s="103">
        <f t="shared" si="122"/>
        <v>0</v>
      </c>
      <c r="AF88" s="103">
        <f t="shared" si="123"/>
        <v>0</v>
      </c>
      <c r="AG88" s="103">
        <f t="shared" si="124"/>
        <v>7</v>
      </c>
      <c r="AH88" s="103">
        <f t="shared" si="125"/>
        <v>1</v>
      </c>
      <c r="AI88" s="104">
        <f t="shared" si="126"/>
        <v>0</v>
      </c>
      <c r="AJ88" s="104">
        <f t="shared" si="127"/>
        <v>0</v>
      </c>
      <c r="AK88" s="104">
        <f t="shared" si="128"/>
        <v>1</v>
      </c>
      <c r="AL88" s="104">
        <f t="shared" si="129"/>
        <v>1</v>
      </c>
      <c r="AM88" s="104">
        <f t="shared" si="130"/>
        <v>7</v>
      </c>
      <c r="AN88" s="105" t="str">
        <f t="shared" si="131"/>
        <v xml:space="preserve"> ALEX LUCATELLI-SCCP </v>
      </c>
      <c r="AP88" s="102" t="str">
        <f t="shared" si="132"/>
        <v xml:space="preserve"> BV-CFC </v>
      </c>
      <c r="AQ88" s="103">
        <f t="shared" si="133"/>
        <v>1</v>
      </c>
      <c r="AR88" s="103">
        <f t="shared" si="134"/>
        <v>0</v>
      </c>
      <c r="AS88" s="103">
        <f t="shared" si="135"/>
        <v>0</v>
      </c>
      <c r="AT88" s="103">
        <f t="shared" si="136"/>
        <v>5</v>
      </c>
      <c r="AU88" s="103">
        <f t="shared" si="137"/>
        <v>4</v>
      </c>
      <c r="AV88" s="104">
        <f t="shared" si="138"/>
        <v>0</v>
      </c>
      <c r="AW88" s="104">
        <f t="shared" si="139"/>
        <v>0</v>
      </c>
      <c r="AX88" s="104">
        <f t="shared" si="140"/>
        <v>1</v>
      </c>
      <c r="AY88" s="104">
        <f t="shared" si="141"/>
        <v>4</v>
      </c>
      <c r="AZ88" s="104">
        <f t="shared" si="142"/>
        <v>5</v>
      </c>
      <c r="BA88" s="105" t="str">
        <f t="shared" si="143"/>
        <v xml:space="preserve"> RODRIGO RIBEIRO-SCCP </v>
      </c>
      <c r="CB88" s="89"/>
    </row>
    <row r="89" spans="2:80" ht="30" customHeight="1" x14ac:dyDescent="0.15">
      <c r="B89" s="106">
        <v>3</v>
      </c>
      <c r="C89" s="101"/>
      <c r="D89" s="148" t="str">
        <f t="shared" si="118"/>
        <v xml:space="preserve"> JAIR ANTONIO-CMSP </v>
      </c>
      <c r="E89" s="149"/>
      <c r="F89" s="149"/>
      <c r="G89" s="150"/>
      <c r="H89" s="88">
        <v>5</v>
      </c>
      <c r="I89" s="88">
        <v>5</v>
      </c>
      <c r="J89" s="142" t="str">
        <f>W78</f>
        <v xml:space="preserve"> PEDRO NETO-SPFC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JAIR ANTONIO-CMSP </v>
      </c>
      <c r="R89" s="149"/>
      <c r="S89" s="149"/>
      <c r="T89" s="150"/>
      <c r="U89" s="88">
        <v>4</v>
      </c>
      <c r="V89" s="88">
        <v>5</v>
      </c>
      <c r="W89" s="142" t="str">
        <f>J88</f>
        <v xml:space="preserve"> ALEX LUCATELLI-SCCP </v>
      </c>
      <c r="X89" s="143"/>
      <c r="Y89" s="143"/>
      <c r="Z89" s="144"/>
      <c r="AC89" s="102" t="str">
        <f t="shared" si="120"/>
        <v xml:space="preserve"> JAIR ANTONIO-CMSP </v>
      </c>
      <c r="AD89" s="103">
        <f t="shared" si="121"/>
        <v>0</v>
      </c>
      <c r="AE89" s="103">
        <f t="shared" si="122"/>
        <v>1</v>
      </c>
      <c r="AF89" s="103">
        <f t="shared" si="123"/>
        <v>0</v>
      </c>
      <c r="AG89" s="103">
        <f t="shared" si="124"/>
        <v>5</v>
      </c>
      <c r="AH89" s="103">
        <f t="shared" si="125"/>
        <v>5</v>
      </c>
      <c r="AI89" s="104">
        <f t="shared" si="126"/>
        <v>0</v>
      </c>
      <c r="AJ89" s="104">
        <f t="shared" si="127"/>
        <v>1</v>
      </c>
      <c r="AK89" s="104">
        <f t="shared" si="128"/>
        <v>0</v>
      </c>
      <c r="AL89" s="104">
        <f t="shared" si="129"/>
        <v>5</v>
      </c>
      <c r="AM89" s="104">
        <f t="shared" si="130"/>
        <v>5</v>
      </c>
      <c r="AN89" s="105" t="str">
        <f t="shared" si="131"/>
        <v xml:space="preserve"> PEDRO NETO-SPFC </v>
      </c>
      <c r="AP89" s="102" t="str">
        <f t="shared" si="132"/>
        <v xml:space="preserve"> JAIR ANTONIO-CMSP </v>
      </c>
      <c r="AQ89" s="103">
        <f>IF(OR(U89="",V89=""),"",IF(U89&gt;V89,1,0))</f>
        <v>0</v>
      </c>
      <c r="AR89" s="103">
        <f>IF(OR(U89="",V89=""),"",IF(U89=V89,1,0))</f>
        <v>0</v>
      </c>
      <c r="AS89" s="103">
        <f>IF(OR(U89="",V89=""),"",IF(U89&lt;V89,1,0))</f>
        <v>1</v>
      </c>
      <c r="AT89" s="103">
        <f>IF(OR(U89="",V89=""),"",U89)</f>
        <v>4</v>
      </c>
      <c r="AU89" s="103">
        <f>IF(OR(U89="",V89=""),"",V89)</f>
        <v>5</v>
      </c>
      <c r="AV89" s="104">
        <f>IF(OR(U89="",V89=""),"",IF(U89&lt;V89,1,0))</f>
        <v>1</v>
      </c>
      <c r="AW89" s="104">
        <f>IF(OR(U89="",V89=""),"",IF(U89=V89,1,0))</f>
        <v>0</v>
      </c>
      <c r="AX89" s="104">
        <f>IF(OR(U89="",V89=""),"",IF(U89&gt;V89,1,0))</f>
        <v>0</v>
      </c>
      <c r="AY89" s="104">
        <f>IF(OR(U89="",V89=""),"",V89)</f>
        <v>5</v>
      </c>
      <c r="AZ89" s="104">
        <f>IF(OR(U89="",V89=""),"",U89)</f>
        <v>4</v>
      </c>
      <c r="BA89" s="105" t="str">
        <f t="shared" si="143"/>
        <v xml:space="preserve"> ALEX LUCATELLI-SCCP </v>
      </c>
      <c r="CB89" s="89"/>
    </row>
    <row r="90" spans="2:80" ht="30" customHeight="1" x14ac:dyDescent="0.15">
      <c r="B90" s="106">
        <v>4</v>
      </c>
      <c r="C90" s="101"/>
      <c r="D90" s="148" t="str">
        <f t="shared" si="118"/>
        <v xml:space="preserve"> ESPEL-CFC </v>
      </c>
      <c r="E90" s="149"/>
      <c r="F90" s="149"/>
      <c r="G90" s="150"/>
      <c r="H90" s="88">
        <v>3</v>
      </c>
      <c r="I90" s="88">
        <v>3</v>
      </c>
      <c r="J90" s="142" t="str">
        <f>W79</f>
        <v xml:space="preserve"> ARGENTINO-SPFC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ESPEL-CFC </v>
      </c>
      <c r="R90" s="149"/>
      <c r="S90" s="149"/>
      <c r="T90" s="150"/>
      <c r="U90" s="88">
        <v>5</v>
      </c>
      <c r="V90" s="88">
        <v>6</v>
      </c>
      <c r="W90" s="142" t="str">
        <f>J89</f>
        <v xml:space="preserve"> PEDRO NETO-SPFC </v>
      </c>
      <c r="X90" s="143"/>
      <c r="Y90" s="143"/>
      <c r="Z90" s="144"/>
      <c r="AC90" s="102" t="str">
        <f t="shared" si="120"/>
        <v xml:space="preserve"> ESPEL-CFC </v>
      </c>
      <c r="AD90" s="103">
        <f t="shared" si="121"/>
        <v>0</v>
      </c>
      <c r="AE90" s="103">
        <f t="shared" si="122"/>
        <v>1</v>
      </c>
      <c r="AF90" s="103">
        <f t="shared" si="123"/>
        <v>0</v>
      </c>
      <c r="AG90" s="103">
        <f t="shared" si="124"/>
        <v>3</v>
      </c>
      <c r="AH90" s="103">
        <f t="shared" si="125"/>
        <v>3</v>
      </c>
      <c r="AI90" s="104">
        <f t="shared" si="126"/>
        <v>0</v>
      </c>
      <c r="AJ90" s="104">
        <f t="shared" si="127"/>
        <v>1</v>
      </c>
      <c r="AK90" s="104">
        <f t="shared" si="128"/>
        <v>0</v>
      </c>
      <c r="AL90" s="104">
        <f t="shared" si="129"/>
        <v>3</v>
      </c>
      <c r="AM90" s="104">
        <f t="shared" si="130"/>
        <v>3</v>
      </c>
      <c r="AN90" s="105" t="str">
        <f t="shared" si="131"/>
        <v xml:space="preserve"> ARGENTINO-SPFC </v>
      </c>
      <c r="AP90" s="102" t="str">
        <f t="shared" si="132"/>
        <v xml:space="preserve"> ESPEL-CFC </v>
      </c>
      <c r="AQ90" s="103">
        <f t="shared" si="133"/>
        <v>0</v>
      </c>
      <c r="AR90" s="103">
        <f t="shared" si="134"/>
        <v>0</v>
      </c>
      <c r="AS90" s="103">
        <f t="shared" si="135"/>
        <v>1</v>
      </c>
      <c r="AT90" s="103">
        <f t="shared" si="136"/>
        <v>5</v>
      </c>
      <c r="AU90" s="103">
        <f t="shared" si="137"/>
        <v>6</v>
      </c>
      <c r="AV90" s="104">
        <f t="shared" si="138"/>
        <v>1</v>
      </c>
      <c r="AW90" s="104">
        <f t="shared" si="139"/>
        <v>0</v>
      </c>
      <c r="AX90" s="104">
        <f t="shared" si="140"/>
        <v>0</v>
      </c>
      <c r="AY90" s="104">
        <f t="shared" si="141"/>
        <v>6</v>
      </c>
      <c r="AZ90" s="104">
        <f t="shared" si="142"/>
        <v>5</v>
      </c>
      <c r="BA90" s="105" t="str">
        <f t="shared" si="143"/>
        <v xml:space="preserve"> PEDRO NETO-SPFC </v>
      </c>
      <c r="CB90" s="89"/>
    </row>
    <row r="91" spans="2:80" ht="30" customHeight="1" x14ac:dyDescent="0.15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48" t="str">
        <f t="shared" ref="D95:D100" si="144">Q85</f>
        <v xml:space="preserve"> LOIACONO-CFC </v>
      </c>
      <c r="E95" s="149"/>
      <c r="F95" s="149"/>
      <c r="G95" s="150"/>
      <c r="H95" s="88">
        <v>2</v>
      </c>
      <c r="I95" s="88">
        <v>9</v>
      </c>
      <c r="J95" s="142" t="str">
        <f>W90</f>
        <v xml:space="preserve"> PEDRO NETO-SPFC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LOIACONO-CFC </v>
      </c>
      <c r="AD95" s="103">
        <f t="shared" ref="AD95:AD100" si="146">IF(OR(H95="",I95=""),"",IF(H95&gt;I95,1,0))</f>
        <v>0</v>
      </c>
      <c r="AE95" s="103">
        <f t="shared" ref="AE95:AE100" si="147">IF(OR(H95="",I95=""),"",IF(H95=I95,1,0))</f>
        <v>0</v>
      </c>
      <c r="AF95" s="103">
        <f t="shared" ref="AF95:AF100" si="148">IF(OR(H95="",I95=""),"",IF(H95&lt;I95,1,0))</f>
        <v>1</v>
      </c>
      <c r="AG95" s="103">
        <f t="shared" ref="AG95:AG100" si="149">IF(OR(H95="",I95=""),"",H95)</f>
        <v>2</v>
      </c>
      <c r="AH95" s="103">
        <f t="shared" ref="AH95:AH100" si="150">IF(OR(H95="",I95=""),"",I95)</f>
        <v>9</v>
      </c>
      <c r="AI95" s="104">
        <f t="shared" ref="AI95:AI100" si="151">IF(OR(H95="",I95=""),"",IF(H95&lt;I95,1,0))</f>
        <v>1</v>
      </c>
      <c r="AJ95" s="104">
        <f t="shared" ref="AJ95:AJ100" si="152">IF(OR(H95="",I95=""),"",IF(H95=I95,1,0))</f>
        <v>0</v>
      </c>
      <c r="AK95" s="104">
        <f t="shared" ref="AK95:AK100" si="153">IF(OR(H95="",I95=""),"",IF(H95&gt;I95,1,0))</f>
        <v>0</v>
      </c>
      <c r="AL95" s="104">
        <f t="shared" ref="AL95:AL100" si="154">IF(OR(H95="",I95=""),"",I95)</f>
        <v>9</v>
      </c>
      <c r="AM95" s="104">
        <f t="shared" ref="AM95:AM100" si="155">IF(OR(H95="",I95=""),"",H95)</f>
        <v>2</v>
      </c>
      <c r="AN95" s="105" t="str">
        <f t="shared" ref="AN95:AN100" si="156">J95</f>
        <v xml:space="preserve"> PEDRO NETO-SPFC </v>
      </c>
    </row>
    <row r="96" spans="2:80" ht="30" customHeight="1" x14ac:dyDescent="0.2">
      <c r="B96" s="106">
        <v>2</v>
      </c>
      <c r="C96" s="101"/>
      <c r="D96" s="148" t="str">
        <f t="shared" si="144"/>
        <v xml:space="preserve"> HEITOR VENDEIRO-CMSP </v>
      </c>
      <c r="E96" s="149"/>
      <c r="F96" s="149"/>
      <c r="G96" s="150"/>
      <c r="H96" s="88">
        <v>2</v>
      </c>
      <c r="I96" s="88">
        <v>5</v>
      </c>
      <c r="J96" s="142" t="str">
        <f>W85</f>
        <v xml:space="preserve"> ARGENTINO-SPFC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HEITOR VENDEIRO-CMSP </v>
      </c>
      <c r="AD96" s="103">
        <f t="shared" si="146"/>
        <v>0</v>
      </c>
      <c r="AE96" s="103">
        <f t="shared" si="147"/>
        <v>0</v>
      </c>
      <c r="AF96" s="103">
        <f t="shared" si="148"/>
        <v>1</v>
      </c>
      <c r="AG96" s="103">
        <f t="shared" si="149"/>
        <v>2</v>
      </c>
      <c r="AH96" s="103">
        <f t="shared" si="150"/>
        <v>5</v>
      </c>
      <c r="AI96" s="104">
        <f t="shared" si="151"/>
        <v>1</v>
      </c>
      <c r="AJ96" s="104">
        <f t="shared" si="152"/>
        <v>0</v>
      </c>
      <c r="AK96" s="104">
        <f t="shared" si="153"/>
        <v>0</v>
      </c>
      <c r="AL96" s="104">
        <f t="shared" si="154"/>
        <v>5</v>
      </c>
      <c r="AM96" s="104">
        <f t="shared" si="155"/>
        <v>2</v>
      </c>
      <c r="AN96" s="105" t="str">
        <f t="shared" si="156"/>
        <v xml:space="preserve"> ARGENTINO-SPFC </v>
      </c>
    </row>
    <row r="97" spans="2:81" ht="30" customHeight="1" x14ac:dyDescent="0.2">
      <c r="B97" s="106">
        <v>3</v>
      </c>
      <c r="C97" s="101"/>
      <c r="D97" s="148" t="str">
        <f t="shared" si="144"/>
        <v xml:space="preserve"> RINCO-CFC </v>
      </c>
      <c r="E97" s="149"/>
      <c r="F97" s="149"/>
      <c r="G97" s="150"/>
      <c r="H97" s="88">
        <v>3</v>
      </c>
      <c r="I97" s="88">
        <v>3</v>
      </c>
      <c r="J97" s="142" t="str">
        <f>W86</f>
        <v xml:space="preserve"> VANNO-SEP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RINCO-CFC </v>
      </c>
      <c r="AD97" s="103">
        <f t="shared" si="146"/>
        <v>0</v>
      </c>
      <c r="AE97" s="103">
        <f t="shared" si="147"/>
        <v>1</v>
      </c>
      <c r="AF97" s="103">
        <f t="shared" si="148"/>
        <v>0</v>
      </c>
      <c r="AG97" s="103">
        <f t="shared" si="149"/>
        <v>3</v>
      </c>
      <c r="AH97" s="103">
        <f t="shared" si="150"/>
        <v>3</v>
      </c>
      <c r="AI97" s="104">
        <f t="shared" si="151"/>
        <v>0</v>
      </c>
      <c r="AJ97" s="104">
        <f t="shared" si="152"/>
        <v>1</v>
      </c>
      <c r="AK97" s="104">
        <f t="shared" si="153"/>
        <v>0</v>
      </c>
      <c r="AL97" s="104">
        <f t="shared" si="154"/>
        <v>3</v>
      </c>
      <c r="AM97" s="104">
        <f t="shared" si="155"/>
        <v>3</v>
      </c>
      <c r="AN97" s="105" t="str">
        <f t="shared" si="156"/>
        <v xml:space="preserve"> VANNO-SEP </v>
      </c>
    </row>
    <row r="98" spans="2:81" ht="30" customHeight="1" x14ac:dyDescent="0.2">
      <c r="B98" s="106">
        <v>4</v>
      </c>
      <c r="C98" s="101"/>
      <c r="D98" s="148" t="str">
        <f t="shared" si="144"/>
        <v xml:space="preserve"> BV-CFC </v>
      </c>
      <c r="E98" s="149"/>
      <c r="F98" s="149"/>
      <c r="G98" s="150"/>
      <c r="H98" s="88">
        <v>3</v>
      </c>
      <c r="I98" s="88">
        <v>6</v>
      </c>
      <c r="J98" s="142" t="str">
        <f>W87</f>
        <v xml:space="preserve"> CELINHO-SPFC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BV-CFC </v>
      </c>
      <c r="AD98" s="103">
        <f t="shared" si="146"/>
        <v>0</v>
      </c>
      <c r="AE98" s="103">
        <f t="shared" si="147"/>
        <v>0</v>
      </c>
      <c r="AF98" s="103">
        <f t="shared" si="148"/>
        <v>1</v>
      </c>
      <c r="AG98" s="103">
        <f t="shared" si="149"/>
        <v>3</v>
      </c>
      <c r="AH98" s="103">
        <f t="shared" si="150"/>
        <v>6</v>
      </c>
      <c r="AI98" s="104">
        <f t="shared" si="151"/>
        <v>1</v>
      </c>
      <c r="AJ98" s="104">
        <f t="shared" si="152"/>
        <v>0</v>
      </c>
      <c r="AK98" s="104">
        <f t="shared" si="153"/>
        <v>0</v>
      </c>
      <c r="AL98" s="104">
        <f t="shared" si="154"/>
        <v>6</v>
      </c>
      <c r="AM98" s="104">
        <f t="shared" si="155"/>
        <v>3</v>
      </c>
      <c r="AN98" s="105" t="str">
        <f t="shared" si="156"/>
        <v xml:space="preserve"> CELINHO-SPFC </v>
      </c>
    </row>
    <row r="99" spans="2:81" ht="30" customHeight="1" x14ac:dyDescent="0.2">
      <c r="B99" s="106">
        <v>5</v>
      </c>
      <c r="C99" s="101"/>
      <c r="D99" s="148" t="str">
        <f t="shared" si="144"/>
        <v xml:space="preserve"> JAIR ANTONIO-CMSP </v>
      </c>
      <c r="E99" s="149"/>
      <c r="F99" s="149"/>
      <c r="G99" s="150"/>
      <c r="H99" s="88">
        <v>2</v>
      </c>
      <c r="I99" s="88">
        <v>5</v>
      </c>
      <c r="J99" s="142" t="str">
        <f>W88</f>
        <v xml:space="preserve"> RODRIGO RIBEIRO-SCCP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JAIR ANTONIO-CMSP </v>
      </c>
      <c r="AD99" s="103">
        <f t="shared" si="146"/>
        <v>0</v>
      </c>
      <c r="AE99" s="103">
        <f t="shared" si="147"/>
        <v>0</v>
      </c>
      <c r="AF99" s="103">
        <f t="shared" si="148"/>
        <v>1</v>
      </c>
      <c r="AG99" s="103">
        <f t="shared" si="149"/>
        <v>2</v>
      </c>
      <c r="AH99" s="103">
        <f t="shared" si="150"/>
        <v>5</v>
      </c>
      <c r="AI99" s="104">
        <f t="shared" si="151"/>
        <v>1</v>
      </c>
      <c r="AJ99" s="104">
        <f t="shared" si="152"/>
        <v>0</v>
      </c>
      <c r="AK99" s="104">
        <f t="shared" si="153"/>
        <v>0</v>
      </c>
      <c r="AL99" s="104">
        <f t="shared" si="154"/>
        <v>5</v>
      </c>
      <c r="AM99" s="104">
        <f t="shared" si="155"/>
        <v>2</v>
      </c>
      <c r="AN99" s="105" t="str">
        <f t="shared" si="156"/>
        <v xml:space="preserve"> RODRIGO RIBEIRO-SCCP </v>
      </c>
    </row>
    <row r="100" spans="2:81" ht="30" customHeight="1" x14ac:dyDescent="0.2">
      <c r="B100" s="106">
        <v>6</v>
      </c>
      <c r="C100" s="101"/>
      <c r="D100" s="148" t="str">
        <f t="shared" si="144"/>
        <v xml:space="preserve"> ESPEL-CFC </v>
      </c>
      <c r="E100" s="149"/>
      <c r="F100" s="149"/>
      <c r="G100" s="150"/>
      <c r="H100" s="88">
        <v>3</v>
      </c>
      <c r="I100" s="88">
        <v>7</v>
      </c>
      <c r="J100" s="142" t="str">
        <f>W89</f>
        <v xml:space="preserve"> ALEX LUCATELLI-SCCP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ESPEL-CFC </v>
      </c>
      <c r="AD100" s="103">
        <f t="shared" si="146"/>
        <v>0</v>
      </c>
      <c r="AE100" s="103">
        <f t="shared" si="147"/>
        <v>0</v>
      </c>
      <c r="AF100" s="103">
        <f t="shared" si="148"/>
        <v>1</v>
      </c>
      <c r="AG100" s="103">
        <f t="shared" si="149"/>
        <v>3</v>
      </c>
      <c r="AH100" s="103">
        <f t="shared" si="150"/>
        <v>7</v>
      </c>
      <c r="AI100" s="104">
        <f t="shared" si="151"/>
        <v>1</v>
      </c>
      <c r="AJ100" s="104">
        <f t="shared" si="152"/>
        <v>0</v>
      </c>
      <c r="AK100" s="104">
        <f t="shared" si="153"/>
        <v>0</v>
      </c>
      <c r="AL100" s="104">
        <f t="shared" si="154"/>
        <v>7</v>
      </c>
      <c r="AM100" s="104">
        <f t="shared" si="155"/>
        <v>3</v>
      </c>
      <c r="AN100" s="105" t="str">
        <f t="shared" si="156"/>
        <v xml:space="preserve"> ALEX LUCATELLI-SCCP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21" t="str">
        <f t="shared" ref="B113:B124" si="157">BE14</f>
        <v xml:space="preserve"> LOIACONO-CFC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21" t="str">
        <f t="shared" si="157"/>
        <v xml:space="preserve"> HEITOR VENDEIRO-CMSP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21" t="str">
        <f t="shared" si="157"/>
        <v xml:space="preserve"> RINCO-CFC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21" t="str">
        <f t="shared" si="157"/>
        <v xml:space="preserve"> BV-CFC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21" t="str">
        <f t="shared" si="157"/>
        <v xml:space="preserve"> JAIR ANTONIO-CMSP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21" t="str">
        <f t="shared" si="157"/>
        <v xml:space="preserve"> ESPEL-CFC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21" t="str">
        <f t="shared" si="157"/>
        <v xml:space="preserve"> ALEX LUCATELLI-SCCP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21" t="str">
        <f t="shared" si="157"/>
        <v xml:space="preserve"> PEDRO NETO-SPFC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21" t="str">
        <f t="shared" si="157"/>
        <v xml:space="preserve"> ARGENTINO-SPFC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21" t="str">
        <f t="shared" si="157"/>
        <v xml:space="preserve"> VANNO-SEP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21" t="str">
        <f t="shared" si="157"/>
        <v xml:space="preserve"> CELINHO-SPFC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21" t="str">
        <f t="shared" si="157"/>
        <v xml:space="preserve"> RODRIGO RIBEIRO-SCCP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21" t="str">
        <f t="shared" ref="B129:B140" si="159">B113</f>
        <v xml:space="preserve"> LOIACONO-CFC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21" t="str">
        <f t="shared" si="159"/>
        <v xml:space="preserve"> HEITOR VENDEIRO-CMSP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21" t="str">
        <f t="shared" si="159"/>
        <v xml:space="preserve"> RINCO-CFC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21" t="str">
        <f t="shared" si="159"/>
        <v xml:space="preserve"> BV-CFC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21" t="str">
        <f t="shared" si="159"/>
        <v xml:space="preserve"> JAIR ANTONIO-CMSP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21" t="str">
        <f t="shared" si="159"/>
        <v xml:space="preserve"> ESPEL-CFC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21" t="str">
        <f t="shared" si="159"/>
        <v xml:space="preserve"> ALEX LUCATELLI-SCCP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21" t="str">
        <f t="shared" si="159"/>
        <v xml:space="preserve"> PEDRO NETO-SPFC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21" t="str">
        <f t="shared" si="159"/>
        <v xml:space="preserve"> ARGENTINO-SPFC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21" t="str">
        <f t="shared" si="159"/>
        <v xml:space="preserve"> VANNO-SEP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21" t="str">
        <f t="shared" si="159"/>
        <v xml:space="preserve"> CELINHO-SPFC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21" t="str">
        <f t="shared" si="159"/>
        <v xml:space="preserve"> RODRIGO RIBEIRO-SCCP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21" t="str">
        <f t="shared" ref="B153:B164" si="161">B129</f>
        <v xml:space="preserve"> LOIACONO-CFC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21" t="str">
        <f t="shared" si="161"/>
        <v xml:space="preserve"> HEITOR VENDEIRO-CMSP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21" t="str">
        <f t="shared" si="161"/>
        <v xml:space="preserve"> RINCO-CFC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21" t="str">
        <f t="shared" si="161"/>
        <v xml:space="preserve"> BV-CFC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21" t="str">
        <f t="shared" si="161"/>
        <v xml:space="preserve"> JAIR ANTONIO-CMSP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21" t="str">
        <f t="shared" si="161"/>
        <v xml:space="preserve"> ESPEL-CFC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21" t="str">
        <f t="shared" si="161"/>
        <v xml:space="preserve"> ALEX LUCATELLI-SCCP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21" t="str">
        <f t="shared" si="161"/>
        <v xml:space="preserve"> PEDRO NETO-SPFC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21" t="str">
        <f t="shared" si="161"/>
        <v xml:space="preserve"> ARGENTINO-SPFC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21" t="str">
        <f t="shared" si="161"/>
        <v xml:space="preserve"> VANNO-SEP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21" t="str">
        <f t="shared" si="161"/>
        <v xml:space="preserve"> CELINHO-SPFC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21" t="str">
        <f t="shared" si="161"/>
        <v xml:space="preserve"> RODRIGO RIBEIRO-SCCP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21" t="str">
        <f t="shared" ref="B169:B180" si="163">B153</f>
        <v xml:space="preserve"> LOIACONO-CFC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21" t="str">
        <f t="shared" si="163"/>
        <v xml:space="preserve"> HEITOR VENDEIRO-CMSP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21" t="str">
        <f t="shared" si="163"/>
        <v xml:space="preserve"> RINCO-CFC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21" t="str">
        <f t="shared" si="163"/>
        <v xml:space="preserve"> BV-CFC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21" t="str">
        <f t="shared" si="163"/>
        <v xml:space="preserve"> JAIR ANTONIO-CMSP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21" t="str">
        <f t="shared" si="163"/>
        <v xml:space="preserve"> ESPEL-CFC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21" t="str">
        <f t="shared" si="163"/>
        <v xml:space="preserve"> ALEX LUCATELLI-SCCP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21" t="str">
        <f t="shared" si="163"/>
        <v xml:space="preserve"> PEDRO NETO-SPFC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21" t="str">
        <f t="shared" si="163"/>
        <v xml:space="preserve"> ARGENTINO-SPFC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21" t="str">
        <f t="shared" si="163"/>
        <v xml:space="preserve"> VANNO-SEP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21" t="str">
        <f t="shared" si="163"/>
        <v xml:space="preserve"> CELINHO-SPFC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21" t="str">
        <f t="shared" si="163"/>
        <v xml:space="preserve"> RODRIGO RIBEIRO-SCCP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baseColWidth="10" defaultColWidth="9.3984375" defaultRowHeight="20" customHeight="1" x14ac:dyDescent="0.15"/>
  <cols>
    <col min="1" max="1" width="2.796875" style="8" hidden="1" customWidth="1"/>
    <col min="2" max="2" width="2.796875" customWidth="1"/>
    <col min="3" max="3" width="18.796875" customWidth="1"/>
    <col min="4" max="4" width="2.796875" customWidth="1"/>
    <col min="5" max="9" width="10.796875" customWidth="1"/>
    <col min="10" max="10" width="2.796875" customWidth="1"/>
    <col min="11" max="11" width="12.3984375" customWidth="1"/>
    <col min="12" max="12" width="2.796875" customWidth="1"/>
    <col min="13" max="13" width="10.796875" customWidth="1"/>
    <col min="14" max="14" width="2.796875" customWidth="1"/>
    <col min="15" max="15" width="18.796875" customWidth="1"/>
    <col min="16" max="16" width="2.796875" customWidth="1"/>
    <col min="17" max="21" width="10.796875" customWidth="1"/>
    <col min="22" max="22" width="2.796875" customWidth="1"/>
    <col min="23" max="23" width="12.3984375" customWidth="1"/>
    <col min="24" max="24" width="2.796875" customWidth="1"/>
    <col min="25" max="25" width="3.796875" style="3" customWidth="1"/>
    <col min="26" max="26" width="8.796875" style="3" customWidth="1"/>
    <col min="27" max="27" width="34.3984375" style="3" customWidth="1"/>
    <col min="28" max="28" width="20.796875" style="3" customWidth="1"/>
    <col min="29" max="29" width="5.19921875" style="3" customWidth="1"/>
    <col min="30" max="31" width="5.3984375" style="3" customWidth="1"/>
    <col min="32" max="33" width="30.796875" style="3" customWidth="1"/>
    <col min="34" max="16384" width="9.3984375" style="3"/>
  </cols>
  <sheetData>
    <row r="1" spans="1:33" ht="24.75" customHeight="1" x14ac:dyDescent="0.1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15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- 2ª Divisão - Palmeiras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LOIACONO-CFC </v>
      </c>
      <c r="AG2" s="6" t="str">
        <f>'12'!J37</f>
        <v xml:space="preserve"> ESPEL-CFC </v>
      </c>
    </row>
    <row r="3" spans="1:33" s="36" customFormat="1" ht="25" customHeight="1" x14ac:dyDescent="0.15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- 2ª Divisão - Palmeiras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- 2ª Divisão - Palmeiras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- 2ª Divisão - Palmeiras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HEITOR VENDEIRO-CMSP </v>
      </c>
      <c r="AG3" s="6" t="str">
        <f>'12'!J38</f>
        <v xml:space="preserve"> JAIR ANTONIO-CMSP </v>
      </c>
    </row>
    <row r="4" spans="1:33" ht="2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- 2ª Divisão - Palmeiras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RINCO-CFC </v>
      </c>
      <c r="AG4" s="6" t="str">
        <f>'12'!J39</f>
        <v xml:space="preserve"> BV-CFC </v>
      </c>
    </row>
    <row r="5" spans="1:33" ht="25" customHeight="1" x14ac:dyDescent="0.2">
      <c r="A5" s="2">
        <v>1</v>
      </c>
      <c r="B5" s="15"/>
      <c r="C5" s="19" t="s">
        <v>23</v>
      </c>
      <c r="D5" s="16"/>
      <c r="E5" s="172" t="str">
        <f>$AF$2</f>
        <v xml:space="preserve"> LOIACONO-CFC </v>
      </c>
      <c r="F5" s="173"/>
      <c r="G5" s="173"/>
      <c r="H5" s="173"/>
      <c r="I5" s="174"/>
      <c r="J5" s="1"/>
      <c r="K5" s="1"/>
      <c r="L5" s="18"/>
      <c r="M5" s="1"/>
      <c r="N5" s="15"/>
      <c r="O5" s="19" t="s">
        <v>23</v>
      </c>
      <c r="P5" s="16"/>
      <c r="Q5" s="172" t="str">
        <f>$AF$3</f>
        <v xml:space="preserve"> HEITOR VENDEIRO-CMSP </v>
      </c>
      <c r="R5" s="173"/>
      <c r="S5" s="173"/>
      <c r="T5" s="173"/>
      <c r="U5" s="174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- 2ª Divisão - Palmeiras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ALEX LUCATELLI-SCCP </v>
      </c>
      <c r="AG5" s="6" t="str">
        <f>'12'!J40</f>
        <v xml:space="preserve"> RODRIGO RIBEIRO-SCCP </v>
      </c>
    </row>
    <row r="6" spans="1:33" ht="25" customHeight="1" x14ac:dyDescent="0.2">
      <c r="A6" s="2">
        <v>1</v>
      </c>
      <c r="B6" s="15"/>
      <c r="C6" s="182">
        <f>$AC$2</f>
        <v>1</v>
      </c>
      <c r="D6" s="20"/>
      <c r="E6" s="175"/>
      <c r="F6" s="176"/>
      <c r="G6" s="176"/>
      <c r="H6" s="176"/>
      <c r="I6" s="177"/>
      <c r="J6" s="1"/>
      <c r="K6" s="178"/>
      <c r="L6" s="18"/>
      <c r="M6" s="1"/>
      <c r="N6" s="15"/>
      <c r="O6" s="170">
        <f>$AC$3</f>
        <v>1</v>
      </c>
      <c r="P6" s="20"/>
      <c r="Q6" s="175"/>
      <c r="R6" s="176"/>
      <c r="S6" s="176"/>
      <c r="T6" s="176"/>
      <c r="U6" s="177"/>
      <c r="V6" s="1"/>
      <c r="W6" s="178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- 2ª Divisão - Palmeiras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PEDRO NETO-SPFC </v>
      </c>
      <c r="AG6" s="6" t="str">
        <f>'12'!J41</f>
        <v xml:space="preserve"> CELINHO-SPFC </v>
      </c>
    </row>
    <row r="7" spans="1:33" ht="25" customHeight="1" x14ac:dyDescent="0.2">
      <c r="A7" s="2"/>
      <c r="B7" s="15"/>
      <c r="C7" s="183"/>
      <c r="D7" s="20"/>
      <c r="E7" s="21"/>
      <c r="F7" s="21"/>
      <c r="G7" s="21"/>
      <c r="H7" s="21"/>
      <c r="I7" s="21"/>
      <c r="J7" s="1"/>
      <c r="K7" s="179"/>
      <c r="L7" s="18"/>
      <c r="M7" s="1"/>
      <c r="N7" s="15"/>
      <c r="O7" s="171"/>
      <c r="P7" s="20"/>
      <c r="Q7" s="21"/>
      <c r="R7" s="21"/>
      <c r="S7" s="21"/>
      <c r="T7" s="21"/>
      <c r="U7" s="21"/>
      <c r="V7" s="1"/>
      <c r="W7" s="179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- 2ª Divisão - Palmeiras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ARGENTINO-SPFC </v>
      </c>
      <c r="AG7" s="6" t="str">
        <f>'12'!J42</f>
        <v xml:space="preserve"> VANNO-SEP </v>
      </c>
    </row>
    <row r="8" spans="1:33" ht="2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0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0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- 2ª Divisão - Palmeiras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LOIACONO-CFC </v>
      </c>
      <c r="AG8" s="6" t="str">
        <f>'12'!W37</f>
        <v xml:space="preserve"> JAIR ANTONIO-CMSP </v>
      </c>
    </row>
    <row r="9" spans="1:33" ht="2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- 2ª Divisão - Palmeiras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ESPEL-CFC </v>
      </c>
      <c r="AG9" s="6" t="str">
        <f>'12'!W38</f>
        <v xml:space="preserve"> BV-CFC </v>
      </c>
    </row>
    <row r="10" spans="1:33" ht="25" customHeight="1" x14ac:dyDescent="0.15">
      <c r="A10" s="2"/>
      <c r="B10" s="22"/>
      <c r="C10" s="170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0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- 2ª Divisão - Palmeiras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HEITOR VENDEIRO-CMSP </v>
      </c>
      <c r="AG10" s="6" t="str">
        <f>'12'!W39</f>
        <v xml:space="preserve"> RINCO-CFC </v>
      </c>
    </row>
    <row r="11" spans="1:33" ht="25" customHeight="1" x14ac:dyDescent="0.15">
      <c r="A11" s="2">
        <v>1</v>
      </c>
      <c r="B11" s="22"/>
      <c r="C11" s="181"/>
      <c r="D11" s="1"/>
      <c r="E11" s="172" t="str">
        <f>$AG$2</f>
        <v xml:space="preserve"> ESPEL-CFC </v>
      </c>
      <c r="F11" s="173"/>
      <c r="G11" s="173"/>
      <c r="H11" s="173"/>
      <c r="I11" s="174"/>
      <c r="J11" s="1"/>
      <c r="K11" s="1"/>
      <c r="L11" s="18"/>
      <c r="M11" s="1"/>
      <c r="N11" s="22"/>
      <c r="O11" s="171"/>
      <c r="P11" s="1"/>
      <c r="Q11" s="172" t="str">
        <f>$AG$3</f>
        <v xml:space="preserve"> JAIR ANTONIO-CMSP </v>
      </c>
      <c r="R11" s="173"/>
      <c r="S11" s="173"/>
      <c r="T11" s="173"/>
      <c r="U11" s="174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- 2ª Divisão - Palmeiras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ALEX LUCATELLI-SCCP </v>
      </c>
      <c r="AG11" s="6" t="str">
        <f>'12'!W40</f>
        <v xml:space="preserve"> CELINHO-SPFC </v>
      </c>
    </row>
    <row r="12" spans="1:33" ht="25" customHeight="1" x14ac:dyDescent="0.15">
      <c r="A12" s="2">
        <v>1</v>
      </c>
      <c r="B12" s="22"/>
      <c r="C12" s="1"/>
      <c r="D12" s="1"/>
      <c r="E12" s="175"/>
      <c r="F12" s="176"/>
      <c r="G12" s="176"/>
      <c r="H12" s="176"/>
      <c r="I12" s="177"/>
      <c r="J12" s="1"/>
      <c r="K12" s="178"/>
      <c r="L12" s="18"/>
      <c r="M12" s="1"/>
      <c r="N12" s="22"/>
      <c r="O12" s="1"/>
      <c r="P12" s="1"/>
      <c r="Q12" s="175"/>
      <c r="R12" s="176"/>
      <c r="S12" s="176"/>
      <c r="T12" s="176"/>
      <c r="U12" s="177"/>
      <c r="V12" s="1"/>
      <c r="W12" s="178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- 2ª Divisão - Palmeiras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RODRIGO RIBEIRO-SCCP </v>
      </c>
      <c r="AG12" s="6" t="str">
        <f>'12'!W41</f>
        <v xml:space="preserve"> VANNO-SEP </v>
      </c>
    </row>
    <row r="13" spans="1:33" ht="2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79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79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- 2ª Divisão - Palmeiras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PEDRO NETO-SPFC </v>
      </c>
      <c r="AG13" s="6" t="str">
        <f>'12'!W42</f>
        <v xml:space="preserve"> ARGENTINO-SPFC </v>
      </c>
    </row>
    <row r="14" spans="1:33" ht="25" customHeight="1" x14ac:dyDescent="0.2">
      <c r="A14" s="2"/>
      <c r="B14" s="22"/>
      <c r="C14" s="170">
        <f>$AE$2</f>
        <v>1</v>
      </c>
      <c r="D14" s="1"/>
      <c r="E14" s="21"/>
      <c r="F14" s="21"/>
      <c r="G14" s="21"/>
      <c r="H14" s="21"/>
      <c r="I14" s="21"/>
      <c r="J14" s="1"/>
      <c r="K14" s="180"/>
      <c r="L14" s="18"/>
      <c r="M14" s="1"/>
      <c r="N14" s="22"/>
      <c r="O14" s="170">
        <f>$AE$3</f>
        <v>2</v>
      </c>
      <c r="P14" s="1"/>
      <c r="Q14" s="21"/>
      <c r="R14" s="21"/>
      <c r="S14" s="21"/>
      <c r="T14" s="21"/>
      <c r="U14" s="21"/>
      <c r="V14" s="1"/>
      <c r="W14" s="180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- 2ª Divisão - Palmeiras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LOIACONO-CFC </v>
      </c>
      <c r="AG14" s="6" t="str">
        <f>'12'!J47</f>
        <v xml:space="preserve"> BV-CFC </v>
      </c>
    </row>
    <row r="15" spans="1:33" ht="25" customHeight="1" x14ac:dyDescent="0.2">
      <c r="A15" s="2"/>
      <c r="B15" s="22"/>
      <c r="C15" s="171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1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- 2ª Divisão - Palmeiras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JAIR ANTONIO-CMSP </v>
      </c>
      <c r="AG15" s="6" t="str">
        <f>'12'!J48</f>
        <v xml:space="preserve"> RINCO-CFC </v>
      </c>
    </row>
    <row r="16" spans="1:33" ht="25" customHeight="1" x14ac:dyDescent="0.15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- 2ª Divisão - Palmeiras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ESPEL-CFC </v>
      </c>
      <c r="AG16" s="6" t="str">
        <f>'12'!J49</f>
        <v xml:space="preserve"> HEITOR VENDEIRO-CMSP </v>
      </c>
    </row>
    <row r="17" spans="1:33" ht="25" customHeight="1" x14ac:dyDescent="0.1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- 2ª Divisão - Palmeiras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ALEX LUCATELLI-SCCP </v>
      </c>
      <c r="AG17" s="6" t="str">
        <f>'12'!J50</f>
        <v xml:space="preserve"> VANNO-SEP </v>
      </c>
    </row>
    <row r="18" spans="1:33" ht="25" customHeight="1" x14ac:dyDescent="0.15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- 2ª Divisão - Palmeiras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CELINHO-SPFC </v>
      </c>
      <c r="AG18" s="6" t="str">
        <f>'12'!J51</f>
        <v xml:space="preserve"> ARGENTINO-SPFC </v>
      </c>
    </row>
    <row r="19" spans="1:33" s="36" customFormat="1" ht="25" customHeight="1" x14ac:dyDescent="0.15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- 2ª Divisão - Palmeiras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- 2ª Divisão - Palmeiras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- 2ª Divisão - Palmeiras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RODRIGO RIBEIRO-SCCP </v>
      </c>
      <c r="AG19" s="38" t="str">
        <f>'12'!J52</f>
        <v xml:space="preserve"> PEDRO NETO-SPFC </v>
      </c>
    </row>
    <row r="20" spans="1:33" ht="2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- 2ª Divisão - Palmeiras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LOIACONO-CFC </v>
      </c>
      <c r="AG20" s="6" t="str">
        <f>'12'!W47</f>
        <v xml:space="preserve"> RINCO-CFC </v>
      </c>
    </row>
    <row r="21" spans="1:33" ht="25" customHeight="1" x14ac:dyDescent="0.2">
      <c r="A21" s="2">
        <v>1</v>
      </c>
      <c r="B21" s="15"/>
      <c r="C21" s="19" t="s">
        <v>23</v>
      </c>
      <c r="D21" s="16"/>
      <c r="E21" s="172" t="str">
        <f>$AF$4</f>
        <v xml:space="preserve"> RINCO-CFC </v>
      </c>
      <c r="F21" s="173"/>
      <c r="G21" s="173"/>
      <c r="H21" s="173"/>
      <c r="I21" s="174"/>
      <c r="J21" s="1"/>
      <c r="K21" s="1"/>
      <c r="L21" s="18"/>
      <c r="M21" s="1"/>
      <c r="N21" s="15"/>
      <c r="O21" s="19" t="s">
        <v>23</v>
      </c>
      <c r="P21" s="16"/>
      <c r="Q21" s="172" t="str">
        <f>$AF$5</f>
        <v xml:space="preserve"> ALEX LUCATELLI-SCCP </v>
      </c>
      <c r="R21" s="173"/>
      <c r="S21" s="173"/>
      <c r="T21" s="173"/>
      <c r="U21" s="174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- 2ª Divisão - Palmeiras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BV-CFC </v>
      </c>
      <c r="AG21" s="6" t="str">
        <f>'12'!W48</f>
        <v xml:space="preserve"> HEITOR VENDEIRO-CMSP </v>
      </c>
    </row>
    <row r="22" spans="1:33" ht="25" customHeight="1" x14ac:dyDescent="0.2">
      <c r="A22" s="2">
        <v>1</v>
      </c>
      <c r="B22" s="15"/>
      <c r="C22" s="170">
        <f>$AC$4</f>
        <v>1</v>
      </c>
      <c r="D22" s="20"/>
      <c r="E22" s="175"/>
      <c r="F22" s="176"/>
      <c r="G22" s="176"/>
      <c r="H22" s="176"/>
      <c r="I22" s="177"/>
      <c r="J22" s="1"/>
      <c r="K22" s="178"/>
      <c r="L22" s="18"/>
      <c r="M22" s="1"/>
      <c r="N22" s="15"/>
      <c r="O22" s="170">
        <f>$AC$5</f>
        <v>1</v>
      </c>
      <c r="P22" s="20"/>
      <c r="Q22" s="175"/>
      <c r="R22" s="176"/>
      <c r="S22" s="176"/>
      <c r="T22" s="176"/>
      <c r="U22" s="177"/>
      <c r="V22" s="1"/>
      <c r="W22" s="178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- 2ª Divisão - Palmeiras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JAIR ANTONIO-CMSP </v>
      </c>
      <c r="AG22" s="6" t="str">
        <f>'12'!W49</f>
        <v xml:space="preserve"> ESPEL-CFC </v>
      </c>
    </row>
    <row r="23" spans="1:33" ht="25" customHeight="1" x14ac:dyDescent="0.2">
      <c r="A23" s="2"/>
      <c r="B23" s="15"/>
      <c r="C23" s="171"/>
      <c r="D23" s="20"/>
      <c r="E23" s="21"/>
      <c r="F23" s="21"/>
      <c r="G23" s="21"/>
      <c r="H23" s="21"/>
      <c r="I23" s="21"/>
      <c r="J23" s="1"/>
      <c r="K23" s="179"/>
      <c r="L23" s="18"/>
      <c r="M23" s="1"/>
      <c r="N23" s="15"/>
      <c r="O23" s="171"/>
      <c r="P23" s="20"/>
      <c r="Q23" s="21"/>
      <c r="R23" s="21"/>
      <c r="S23" s="21"/>
      <c r="T23" s="21"/>
      <c r="U23" s="21"/>
      <c r="V23" s="1"/>
      <c r="W23" s="179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- 2ª Divisão - Palmeiras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ALEX LUCATELLI-SCCP </v>
      </c>
      <c r="AG23" s="6" t="str">
        <f>'12'!W50</f>
        <v xml:space="preserve"> ARGENTINO-SPFC </v>
      </c>
    </row>
    <row r="24" spans="1:33" ht="2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0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0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- 2ª Divisão - Palmeiras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VANNO-SEP </v>
      </c>
      <c r="AG24" s="6" t="str">
        <f>'12'!W51</f>
        <v xml:space="preserve"> PEDRO NETO-SPFC </v>
      </c>
    </row>
    <row r="25" spans="1:33" ht="2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- 2ª Divisão - Palmeiras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CELINHO-SPFC </v>
      </c>
      <c r="AG25" s="6" t="str">
        <f>'12'!W52</f>
        <v xml:space="preserve"> RODRIGO RIBEIRO-SCCP </v>
      </c>
    </row>
    <row r="26" spans="1:33" ht="25" customHeight="1" x14ac:dyDescent="0.15">
      <c r="A26" s="2"/>
      <c r="B26" s="22"/>
      <c r="C26" s="170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0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- 2ª Divisão - Palmeiras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LOIACONO-CFC </v>
      </c>
      <c r="AG26" s="6" t="str">
        <f>'12'!J57</f>
        <v xml:space="preserve"> HEITOR VENDEIRO-CMSP </v>
      </c>
    </row>
    <row r="27" spans="1:33" ht="25" customHeight="1" x14ac:dyDescent="0.15">
      <c r="A27" s="2">
        <v>1</v>
      </c>
      <c r="B27" s="22"/>
      <c r="C27" s="171"/>
      <c r="D27" s="1"/>
      <c r="E27" s="172" t="str">
        <f>$AG$4</f>
        <v xml:space="preserve"> BV-CFC </v>
      </c>
      <c r="F27" s="173"/>
      <c r="G27" s="173"/>
      <c r="H27" s="173"/>
      <c r="I27" s="174"/>
      <c r="J27" s="1"/>
      <c r="K27" s="1"/>
      <c r="L27" s="18"/>
      <c r="M27" s="1"/>
      <c r="N27" s="22"/>
      <c r="O27" s="171"/>
      <c r="P27" s="1"/>
      <c r="Q27" s="172" t="str">
        <f>$AG$5</f>
        <v xml:space="preserve"> RODRIGO RIBEIRO-SCCP </v>
      </c>
      <c r="R27" s="173"/>
      <c r="S27" s="173"/>
      <c r="T27" s="173"/>
      <c r="U27" s="174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- 2ª Divisão - Palmeiras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RINCO-CFC </v>
      </c>
      <c r="AG27" s="6" t="str">
        <f>'12'!J58</f>
        <v xml:space="preserve"> ESPEL-CFC </v>
      </c>
    </row>
    <row r="28" spans="1:33" ht="25" customHeight="1" x14ac:dyDescent="0.15">
      <c r="A28" s="2">
        <v>1</v>
      </c>
      <c r="B28" s="22"/>
      <c r="C28" s="1"/>
      <c r="D28" s="1"/>
      <c r="E28" s="175"/>
      <c r="F28" s="176"/>
      <c r="G28" s="176"/>
      <c r="H28" s="176"/>
      <c r="I28" s="177"/>
      <c r="J28" s="1"/>
      <c r="K28" s="178"/>
      <c r="L28" s="18"/>
      <c r="M28" s="1"/>
      <c r="N28" s="22"/>
      <c r="O28" s="1"/>
      <c r="P28" s="1"/>
      <c r="Q28" s="175"/>
      <c r="R28" s="176"/>
      <c r="S28" s="176"/>
      <c r="T28" s="176"/>
      <c r="U28" s="177"/>
      <c r="V28" s="1"/>
      <c r="W28" s="178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- 2ª Divisão - Palmeiras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BV-CFC </v>
      </c>
      <c r="AG28" s="6" t="str">
        <f>'12'!J59</f>
        <v xml:space="preserve"> JAIR ANTONIO-CMSP </v>
      </c>
    </row>
    <row r="29" spans="1:33" ht="2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79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79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- 2ª Divisão - Palmeiras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ALEX LUCATELLI-SCCP </v>
      </c>
      <c r="AG29" s="6" t="str">
        <f>'12'!J60</f>
        <v xml:space="preserve"> PEDRO NETO-SPFC </v>
      </c>
    </row>
    <row r="30" spans="1:33" ht="25" customHeight="1" x14ac:dyDescent="0.2">
      <c r="A30" s="2"/>
      <c r="B30" s="22"/>
      <c r="C30" s="170">
        <f>$AE$4</f>
        <v>3</v>
      </c>
      <c r="D30" s="1"/>
      <c r="E30" s="21"/>
      <c r="F30" s="21"/>
      <c r="G30" s="21"/>
      <c r="H30" s="21"/>
      <c r="I30" s="21"/>
      <c r="J30" s="1"/>
      <c r="K30" s="180"/>
      <c r="L30" s="18"/>
      <c r="M30" s="1"/>
      <c r="N30" s="22"/>
      <c r="O30" s="170">
        <f>$AE$5</f>
        <v>4</v>
      </c>
      <c r="P30" s="1"/>
      <c r="Q30" s="21"/>
      <c r="R30" s="21"/>
      <c r="S30" s="21"/>
      <c r="T30" s="21"/>
      <c r="U30" s="21"/>
      <c r="V30" s="1"/>
      <c r="W30" s="180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- 2ª Divisão - Palmeiras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ARGENTINO-SPFC </v>
      </c>
      <c r="AG30" s="6" t="str">
        <f>'12'!J61</f>
        <v xml:space="preserve"> RODRIGO RIBEIRO-SCCP </v>
      </c>
    </row>
    <row r="31" spans="1:33" ht="25" customHeight="1" x14ac:dyDescent="0.2">
      <c r="A31" s="2"/>
      <c r="B31" s="22"/>
      <c r="C31" s="171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1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- 2ª Divisão - Palmeiras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VANNO-SEP </v>
      </c>
      <c r="AG31" s="6" t="str">
        <f>'12'!J62</f>
        <v xml:space="preserve"> CELINHO-SPFC </v>
      </c>
    </row>
    <row r="32" spans="1:33" ht="25" customHeight="1" x14ac:dyDescent="0.15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- 2ª Divisão - Palmeiras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LOIACONO-CFC </v>
      </c>
      <c r="AG32" s="6" t="str">
        <f>'12'!W57</f>
        <v xml:space="preserve"> ALEX LUCATELLI-SCCP </v>
      </c>
    </row>
    <row r="33" spans="1:33" ht="25" customHeight="1" x14ac:dyDescent="0.1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- 2ª Divisão - Palmeiras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HEITOR VENDEIRO-CMSP </v>
      </c>
      <c r="AG33" s="6" t="str">
        <f>'12'!W58</f>
        <v xml:space="preserve"> PEDRO NETO-SPFC </v>
      </c>
    </row>
    <row r="34" spans="1:33" ht="25" customHeight="1" x14ac:dyDescent="0.15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- 2ª Divisão - Palmeiras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RINCO-CFC </v>
      </c>
      <c r="AG34" s="6" t="str">
        <f>'12'!W59</f>
        <v xml:space="preserve"> ARGENTINO-SPFC </v>
      </c>
    </row>
    <row r="35" spans="1:33" s="36" customFormat="1" ht="25" customHeight="1" x14ac:dyDescent="0.15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- 2ª Divisão - Palmeiras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- 2ª Divisão - Palmeiras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- 2ª Divisão - Palmeiras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BV-CFC </v>
      </c>
      <c r="AG35" s="38" t="str">
        <f>'12'!W60</f>
        <v xml:space="preserve"> VANNO-SEP </v>
      </c>
    </row>
    <row r="36" spans="1:33" ht="2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- 2ª Divisão - Palmeiras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JAIR ANTONIO-CMSP </v>
      </c>
      <c r="AG36" s="6" t="str">
        <f>'12'!W61</f>
        <v xml:space="preserve"> CELINHO-SPFC </v>
      </c>
    </row>
    <row r="37" spans="1:33" ht="25" customHeight="1" x14ac:dyDescent="0.2">
      <c r="A37" s="2">
        <v>1</v>
      </c>
      <c r="B37" s="15"/>
      <c r="C37" s="19" t="s">
        <v>23</v>
      </c>
      <c r="D37" s="16"/>
      <c r="E37" s="172" t="str">
        <f>$AF$6</f>
        <v xml:space="preserve"> PEDRO NETO-SPFC </v>
      </c>
      <c r="F37" s="173"/>
      <c r="G37" s="173"/>
      <c r="H37" s="173"/>
      <c r="I37" s="174"/>
      <c r="J37" s="1"/>
      <c r="K37" s="1"/>
      <c r="L37" s="18"/>
      <c r="M37" s="1"/>
      <c r="N37" s="15"/>
      <c r="O37" s="19" t="s">
        <v>23</v>
      </c>
      <c r="P37" s="16"/>
      <c r="Q37" s="172" t="str">
        <f>$AF$7</f>
        <v xml:space="preserve"> ARGENTINO-SPFC </v>
      </c>
      <c r="R37" s="173"/>
      <c r="S37" s="173"/>
      <c r="T37" s="173"/>
      <c r="U37" s="174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- 2ª Divisão - Palmeiras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ESPEL-CFC </v>
      </c>
      <c r="AG37" s="6" t="str">
        <f>'12'!W62</f>
        <v xml:space="preserve"> RODRIGO RIBEIRO-SCCP </v>
      </c>
    </row>
    <row r="38" spans="1:33" ht="25" customHeight="1" x14ac:dyDescent="0.2">
      <c r="A38" s="2">
        <v>1</v>
      </c>
      <c r="B38" s="15"/>
      <c r="C38" s="170">
        <f>$AC$6</f>
        <v>1</v>
      </c>
      <c r="D38" s="20"/>
      <c r="E38" s="175"/>
      <c r="F38" s="176"/>
      <c r="G38" s="176"/>
      <c r="H38" s="176"/>
      <c r="I38" s="177"/>
      <c r="J38" s="1"/>
      <c r="K38" s="178"/>
      <c r="L38" s="18"/>
      <c r="M38" s="1"/>
      <c r="N38" s="15"/>
      <c r="O38" s="170">
        <f>$AC$7</f>
        <v>1</v>
      </c>
      <c r="P38" s="20"/>
      <c r="Q38" s="175"/>
      <c r="R38" s="176"/>
      <c r="S38" s="176"/>
      <c r="T38" s="176"/>
      <c r="U38" s="177"/>
      <c r="V38" s="1"/>
      <c r="W38" s="178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- 2ª Divisão - Palmeiras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LOIACONO-CFC </v>
      </c>
      <c r="AG38" s="6" t="str">
        <f>'12'!J75</f>
        <v xml:space="preserve"> RODRIGO RIBEIRO-SCCP </v>
      </c>
    </row>
    <row r="39" spans="1:33" ht="25" customHeight="1" x14ac:dyDescent="0.2">
      <c r="A39" s="2"/>
      <c r="B39" s="15"/>
      <c r="C39" s="171"/>
      <c r="D39" s="20"/>
      <c r="E39" s="21"/>
      <c r="F39" s="21"/>
      <c r="G39" s="21"/>
      <c r="H39" s="21"/>
      <c r="I39" s="21"/>
      <c r="J39" s="1"/>
      <c r="K39" s="179"/>
      <c r="L39" s="18"/>
      <c r="M39" s="1"/>
      <c r="N39" s="15"/>
      <c r="O39" s="171"/>
      <c r="P39" s="20"/>
      <c r="Q39" s="21"/>
      <c r="R39" s="21"/>
      <c r="S39" s="21"/>
      <c r="T39" s="21"/>
      <c r="U39" s="21"/>
      <c r="V39" s="1"/>
      <c r="W39" s="179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- 2ª Divisão - Palmeiras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HEITOR VENDEIRO-CMSP </v>
      </c>
      <c r="AG39" s="6" t="str">
        <f>'12'!J76</f>
        <v xml:space="preserve"> ALEX LUCATELLI-SCCP </v>
      </c>
    </row>
    <row r="40" spans="1:33" ht="2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0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0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- 2ª Divisão - Palmeiras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RINCO-CFC </v>
      </c>
      <c r="AG40" s="6" t="str">
        <f>'12'!J77</f>
        <v xml:space="preserve"> PEDRO NETO-SPFC </v>
      </c>
    </row>
    <row r="41" spans="1:33" ht="2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- 2ª Divisão - Palmeiras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BV-CFC </v>
      </c>
      <c r="AG41" s="6" t="str">
        <f>'12'!J78</f>
        <v xml:space="preserve"> ARGENTINO-SPFC </v>
      </c>
    </row>
    <row r="42" spans="1:33" ht="25" customHeight="1" x14ac:dyDescent="0.15">
      <c r="A42" s="2"/>
      <c r="B42" s="22"/>
      <c r="C42" s="170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0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- 2ª Divisão - Palmeiras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JAIR ANTONIO-CMSP </v>
      </c>
      <c r="AG42" s="6" t="str">
        <f>'12'!J79</f>
        <v xml:space="preserve"> VANNO-SEP </v>
      </c>
    </row>
    <row r="43" spans="1:33" ht="25" customHeight="1" x14ac:dyDescent="0.15">
      <c r="A43" s="2">
        <v>1</v>
      </c>
      <c r="B43" s="22"/>
      <c r="C43" s="171"/>
      <c r="D43" s="1"/>
      <c r="E43" s="172" t="str">
        <f>$AG$6</f>
        <v xml:space="preserve"> CELINHO-SPFC </v>
      </c>
      <c r="F43" s="173"/>
      <c r="G43" s="173"/>
      <c r="H43" s="173"/>
      <c r="I43" s="174"/>
      <c r="J43" s="1"/>
      <c r="K43" s="1"/>
      <c r="L43" s="18"/>
      <c r="M43" s="1"/>
      <c r="N43" s="22"/>
      <c r="O43" s="171"/>
      <c r="P43" s="1"/>
      <c r="Q43" s="172" t="str">
        <f>$AG$7</f>
        <v xml:space="preserve"> VANNO-SEP </v>
      </c>
      <c r="R43" s="173"/>
      <c r="S43" s="173"/>
      <c r="T43" s="173"/>
      <c r="U43" s="174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- 2ª Divisão - Palmeiras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ESPEL-CFC </v>
      </c>
      <c r="AG43" s="6" t="str">
        <f>'12'!J80</f>
        <v xml:space="preserve"> CELINHO-SPFC </v>
      </c>
    </row>
    <row r="44" spans="1:33" ht="25" customHeight="1" x14ac:dyDescent="0.15">
      <c r="A44" s="2">
        <v>1</v>
      </c>
      <c r="B44" s="22"/>
      <c r="C44" s="1"/>
      <c r="D44" s="1"/>
      <c r="E44" s="175"/>
      <c r="F44" s="176"/>
      <c r="G44" s="176"/>
      <c r="H44" s="176"/>
      <c r="I44" s="177"/>
      <c r="J44" s="1"/>
      <c r="K44" s="178"/>
      <c r="L44" s="18"/>
      <c r="M44" s="1"/>
      <c r="N44" s="22"/>
      <c r="O44" s="1"/>
      <c r="P44" s="1"/>
      <c r="Q44" s="175"/>
      <c r="R44" s="176"/>
      <c r="S44" s="176"/>
      <c r="T44" s="176"/>
      <c r="U44" s="177"/>
      <c r="V44" s="1"/>
      <c r="W44" s="178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- 2ª Divisão - Palmeiras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LOIACONO-CFC </v>
      </c>
      <c r="AG44" s="6" t="str">
        <f>'12'!W75</f>
        <v xml:space="preserve"> CELINHO-SPFC </v>
      </c>
    </row>
    <row r="45" spans="1:33" ht="2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79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79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- 2ª Divisão - Palmeiras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HEITOR VENDEIRO-CMSP </v>
      </c>
      <c r="AG45" s="6" t="str">
        <f>'12'!W76</f>
        <v xml:space="preserve"> RODRIGO RIBEIRO-SCCP </v>
      </c>
    </row>
    <row r="46" spans="1:33" ht="25" customHeight="1" x14ac:dyDescent="0.2">
      <c r="A46" s="2"/>
      <c r="B46" s="22"/>
      <c r="C46" s="170">
        <f>$AE$6</f>
        <v>5</v>
      </c>
      <c r="D46" s="1"/>
      <c r="E46" s="21"/>
      <c r="F46" s="21"/>
      <c r="G46" s="21"/>
      <c r="H46" s="21"/>
      <c r="I46" s="21"/>
      <c r="J46" s="1"/>
      <c r="K46" s="180"/>
      <c r="L46" s="18"/>
      <c r="M46" s="1"/>
      <c r="N46" s="22"/>
      <c r="O46" s="170">
        <f>$AE$7</f>
        <v>6</v>
      </c>
      <c r="P46" s="1"/>
      <c r="Q46" s="21"/>
      <c r="R46" s="21"/>
      <c r="S46" s="21"/>
      <c r="T46" s="21"/>
      <c r="U46" s="21"/>
      <c r="V46" s="1"/>
      <c r="W46" s="180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- 2ª Divisão - Palmeiras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RINCO-CFC </v>
      </c>
      <c r="AG46" s="6" t="str">
        <f>'12'!W77</f>
        <v xml:space="preserve"> ALEX LUCATELLI-SCCP </v>
      </c>
    </row>
    <row r="47" spans="1:33" ht="25" customHeight="1" x14ac:dyDescent="0.2">
      <c r="A47" s="2"/>
      <c r="B47" s="22"/>
      <c r="C47" s="171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1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- 2ª Divisão - Palmeiras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BV-CFC </v>
      </c>
      <c r="AG47" s="6" t="str">
        <f>'12'!W78</f>
        <v xml:space="preserve"> PEDRO NETO-SPFC </v>
      </c>
    </row>
    <row r="48" spans="1:33" ht="25" customHeight="1" x14ac:dyDescent="0.15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- 2ª Divisão - Palmeiras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JAIR ANTONIO-CMSP </v>
      </c>
      <c r="AG48" s="6" t="str">
        <f>'12'!W79</f>
        <v xml:space="preserve"> ARGENTINO-SPFC </v>
      </c>
    </row>
    <row r="49" spans="1:33" ht="25" customHeight="1" x14ac:dyDescent="0.1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- 2ª Divisão - Palmeiras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ESPEL-CFC </v>
      </c>
      <c r="AG49" s="6" t="str">
        <f>'12'!W80</f>
        <v xml:space="preserve"> VANNO-SEP </v>
      </c>
    </row>
    <row r="50" spans="1:33" ht="25" customHeight="1" x14ac:dyDescent="0.15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- 2ª Divisão - Palmeiras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LOIACONO-CFC </v>
      </c>
      <c r="AG50" s="6" t="str">
        <f>'12'!J85</f>
        <v xml:space="preserve"> VANNO-SEP </v>
      </c>
    </row>
    <row r="51" spans="1:33" s="36" customFormat="1" ht="25" customHeight="1" x14ac:dyDescent="0.15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- 2ª Divisão - Palmeiras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- 2ª Divisão - Palmeiras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- 2ª Divisão - Palmeiras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HEITOR VENDEIRO-CMSP </v>
      </c>
      <c r="AG51" s="38" t="str">
        <f>'12'!J86</f>
        <v xml:space="preserve"> CELINHO-SPFC </v>
      </c>
    </row>
    <row r="52" spans="1:33" ht="2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- 2ª Divisão - Palmeiras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RINCO-CFC </v>
      </c>
      <c r="AG52" s="6" t="str">
        <f>'12'!J87</f>
        <v xml:space="preserve"> RODRIGO RIBEIRO-SCCP </v>
      </c>
    </row>
    <row r="53" spans="1:33" ht="25" customHeight="1" x14ac:dyDescent="0.2">
      <c r="A53" s="2">
        <v>1</v>
      </c>
      <c r="B53" s="15"/>
      <c r="C53" s="19" t="s">
        <v>23</v>
      </c>
      <c r="D53" s="16"/>
      <c r="E53" s="172" t="str">
        <f>$AF$8</f>
        <v xml:space="preserve"> LOIACONO-CFC </v>
      </c>
      <c r="F53" s="173"/>
      <c r="G53" s="173"/>
      <c r="H53" s="173"/>
      <c r="I53" s="174"/>
      <c r="J53" s="1"/>
      <c r="K53" s="1"/>
      <c r="L53" s="18"/>
      <c r="M53" s="1"/>
      <c r="N53" s="15"/>
      <c r="O53" s="19" t="s">
        <v>23</v>
      </c>
      <c r="P53" s="16"/>
      <c r="Q53" s="172" t="str">
        <f>$AF$9</f>
        <v xml:space="preserve"> ESPEL-CFC </v>
      </c>
      <c r="R53" s="173"/>
      <c r="S53" s="173"/>
      <c r="T53" s="173"/>
      <c r="U53" s="174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- 2ª Divisão - Palmeiras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BV-CFC </v>
      </c>
      <c r="AG53" s="6" t="str">
        <f>'12'!J88</f>
        <v xml:space="preserve"> ALEX LUCATELLI-SCCP </v>
      </c>
    </row>
    <row r="54" spans="1:33" ht="25" customHeight="1" x14ac:dyDescent="0.2">
      <c r="A54" s="2">
        <v>1</v>
      </c>
      <c r="B54" s="15"/>
      <c r="C54" s="170">
        <f>$AC$8</f>
        <v>1</v>
      </c>
      <c r="D54" s="20"/>
      <c r="E54" s="175"/>
      <c r="F54" s="176"/>
      <c r="G54" s="176"/>
      <c r="H54" s="176"/>
      <c r="I54" s="177"/>
      <c r="J54" s="1"/>
      <c r="K54" s="178"/>
      <c r="L54" s="18"/>
      <c r="M54" s="1"/>
      <c r="N54" s="15"/>
      <c r="O54" s="170">
        <f>$AC$9</f>
        <v>1</v>
      </c>
      <c r="P54" s="20"/>
      <c r="Q54" s="175"/>
      <c r="R54" s="176"/>
      <c r="S54" s="176"/>
      <c r="T54" s="176"/>
      <c r="U54" s="177"/>
      <c r="V54" s="1"/>
      <c r="W54" s="178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- 2ª Divisão - Palmeiras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JAIR ANTONIO-CMSP </v>
      </c>
      <c r="AG54" s="6" t="str">
        <f>'12'!J89</f>
        <v xml:space="preserve"> PEDRO NETO-SPFC </v>
      </c>
    </row>
    <row r="55" spans="1:33" ht="25" customHeight="1" x14ac:dyDescent="0.2">
      <c r="A55" s="2"/>
      <c r="B55" s="15"/>
      <c r="C55" s="171"/>
      <c r="D55" s="20"/>
      <c r="E55" s="21"/>
      <c r="F55" s="21"/>
      <c r="G55" s="21"/>
      <c r="H55" s="21"/>
      <c r="I55" s="21"/>
      <c r="J55" s="1"/>
      <c r="K55" s="179"/>
      <c r="L55" s="18"/>
      <c r="M55" s="1"/>
      <c r="N55" s="15"/>
      <c r="O55" s="171"/>
      <c r="P55" s="20"/>
      <c r="Q55" s="21"/>
      <c r="R55" s="21"/>
      <c r="S55" s="21"/>
      <c r="T55" s="21"/>
      <c r="U55" s="21"/>
      <c r="V55" s="1"/>
      <c r="W55" s="179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- 2ª Divisão - Palmeiras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ESPEL-CFC </v>
      </c>
      <c r="AG55" s="6" t="str">
        <f>'12'!J90</f>
        <v xml:space="preserve"> ARGENTINO-SPFC </v>
      </c>
    </row>
    <row r="56" spans="1:33" ht="2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0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0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- 2ª Divisão - Palmeiras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LOIACONO-CFC </v>
      </c>
      <c r="AG56" s="6" t="str">
        <f>'12'!W85</f>
        <v xml:space="preserve"> ARGENTINO-SPFC </v>
      </c>
    </row>
    <row r="57" spans="1:33" ht="2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- 2ª Divisão - Palmeiras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HEITOR VENDEIRO-CMSP </v>
      </c>
      <c r="AG57" s="6" t="str">
        <f>'12'!W86</f>
        <v xml:space="preserve"> VANNO-SEP </v>
      </c>
    </row>
    <row r="58" spans="1:33" ht="25" customHeight="1" x14ac:dyDescent="0.15">
      <c r="A58" s="2"/>
      <c r="B58" s="22"/>
      <c r="C58" s="170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0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- 2ª Divisão - Palmeiras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RINCO-CFC </v>
      </c>
      <c r="AG58" s="6" t="str">
        <f>'12'!W87</f>
        <v xml:space="preserve"> CELINHO-SPFC </v>
      </c>
    </row>
    <row r="59" spans="1:33" ht="25" customHeight="1" x14ac:dyDescent="0.15">
      <c r="A59" s="2">
        <v>1</v>
      </c>
      <c r="B59" s="22"/>
      <c r="C59" s="171"/>
      <c r="D59" s="1"/>
      <c r="E59" s="172" t="str">
        <f>$AG$8</f>
        <v xml:space="preserve"> JAIR ANTONIO-CMSP </v>
      </c>
      <c r="F59" s="173"/>
      <c r="G59" s="173"/>
      <c r="H59" s="173"/>
      <c r="I59" s="174"/>
      <c r="J59" s="1"/>
      <c r="K59" s="1"/>
      <c r="L59" s="18"/>
      <c r="M59" s="1"/>
      <c r="N59" s="22"/>
      <c r="O59" s="171"/>
      <c r="P59" s="1"/>
      <c r="Q59" s="172" t="str">
        <f>$AG$9</f>
        <v xml:space="preserve"> BV-CFC </v>
      </c>
      <c r="R59" s="173"/>
      <c r="S59" s="173"/>
      <c r="T59" s="173"/>
      <c r="U59" s="174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- 2ª Divisão - Palmeiras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BV-CFC </v>
      </c>
      <c r="AG59" s="6" t="str">
        <f>'12'!W88</f>
        <v xml:space="preserve"> RODRIGO RIBEIRO-SCCP </v>
      </c>
    </row>
    <row r="60" spans="1:33" ht="25" customHeight="1" x14ac:dyDescent="0.15">
      <c r="A60" s="2">
        <v>1</v>
      </c>
      <c r="B60" s="22"/>
      <c r="C60" s="1"/>
      <c r="D60" s="1"/>
      <c r="E60" s="175"/>
      <c r="F60" s="176"/>
      <c r="G60" s="176"/>
      <c r="H60" s="176"/>
      <c r="I60" s="177"/>
      <c r="J60" s="1"/>
      <c r="K60" s="178"/>
      <c r="L60" s="18"/>
      <c r="M60" s="1"/>
      <c r="N60" s="22"/>
      <c r="O60" s="1"/>
      <c r="P60" s="1"/>
      <c r="Q60" s="175"/>
      <c r="R60" s="176"/>
      <c r="S60" s="176"/>
      <c r="T60" s="176"/>
      <c r="U60" s="177"/>
      <c r="V60" s="1"/>
      <c r="W60" s="178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- 2ª Divisão - Palmeiras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JAIR ANTONIO-CMSP </v>
      </c>
      <c r="AG60" s="6" t="str">
        <f>'12'!W89</f>
        <v xml:space="preserve"> ALEX LUCATELLI-SCCP </v>
      </c>
    </row>
    <row r="61" spans="1:33" ht="2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79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79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- 2ª Divisão - Palmeiras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ESPEL-CFC </v>
      </c>
      <c r="AG61" s="6" t="str">
        <f>'12'!W90</f>
        <v xml:space="preserve"> PEDRO NETO-SPFC </v>
      </c>
    </row>
    <row r="62" spans="1:33" ht="25" customHeight="1" x14ac:dyDescent="0.2">
      <c r="A62" s="2"/>
      <c r="B62" s="22"/>
      <c r="C62" s="170">
        <f>$AE$8</f>
        <v>3</v>
      </c>
      <c r="D62" s="1"/>
      <c r="E62" s="21"/>
      <c r="F62" s="21"/>
      <c r="G62" s="21"/>
      <c r="H62" s="21"/>
      <c r="I62" s="21"/>
      <c r="J62" s="1"/>
      <c r="K62" s="180"/>
      <c r="L62" s="18"/>
      <c r="M62" s="1"/>
      <c r="N62" s="22"/>
      <c r="O62" s="170">
        <f>$AE$9</f>
        <v>4</v>
      </c>
      <c r="P62" s="1"/>
      <c r="Q62" s="21"/>
      <c r="R62" s="21"/>
      <c r="S62" s="21"/>
      <c r="T62" s="21"/>
      <c r="U62" s="21"/>
      <c r="V62" s="1"/>
      <c r="W62" s="180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- 2ª Divisão - Palmeiras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LOIACONO-CFC </v>
      </c>
      <c r="AG62" s="6" t="str">
        <f>'12'!J95</f>
        <v xml:space="preserve"> PEDRO NETO-SPFC </v>
      </c>
    </row>
    <row r="63" spans="1:33" ht="25" customHeight="1" x14ac:dyDescent="0.2">
      <c r="A63" s="2"/>
      <c r="B63" s="22"/>
      <c r="C63" s="171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1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- 2ª Divisão - Palmeiras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HEITOR VENDEIRO-CMSP </v>
      </c>
      <c r="AG63" s="6" t="str">
        <f>'12'!J96</f>
        <v xml:space="preserve"> ARGENTINO-SPFC </v>
      </c>
    </row>
    <row r="64" spans="1:33" ht="25" customHeight="1" x14ac:dyDescent="0.15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- 2ª Divisão - Palmeiras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RINCO-CFC </v>
      </c>
      <c r="AG64" s="6" t="str">
        <f>'12'!J97</f>
        <v xml:space="preserve"> VANNO-SEP </v>
      </c>
    </row>
    <row r="65" spans="1:33" ht="25" customHeight="1" x14ac:dyDescent="0.15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- 2ª Divisão - Palmeiras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BV-CFC </v>
      </c>
      <c r="AG65" s="6" t="str">
        <f>'12'!J98</f>
        <v xml:space="preserve"> CELINHO-SPFC </v>
      </c>
    </row>
    <row r="66" spans="1:33" ht="25" customHeight="1" x14ac:dyDescent="0.15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- 2ª Divisão - Palmeiras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JAIR ANTONIO-CMSP </v>
      </c>
      <c r="AG66" s="6" t="str">
        <f>'12'!J99</f>
        <v xml:space="preserve"> RODRIGO RIBEIRO-SCCP </v>
      </c>
    </row>
    <row r="67" spans="1:33" s="36" customFormat="1" ht="25" customHeight="1" x14ac:dyDescent="0.15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- 2ª Divisão - Palmeiras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- 2ª Divisão - Palmeiras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- 2ª Divisão - Palmeiras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ESPEL-CFC </v>
      </c>
      <c r="AG67" s="38" t="str">
        <f>'12'!J100</f>
        <v xml:space="preserve"> ALEX LUCATELLI-SCCP </v>
      </c>
    </row>
    <row r="68" spans="1:33" ht="2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5" customHeight="1" x14ac:dyDescent="0.2">
      <c r="A69" s="2">
        <v>1</v>
      </c>
      <c r="B69" s="15"/>
      <c r="C69" s="19" t="s">
        <v>23</v>
      </c>
      <c r="D69" s="16"/>
      <c r="E69" s="172" t="str">
        <f>$AF$10</f>
        <v xml:space="preserve"> HEITOR VENDEIRO-CMSP </v>
      </c>
      <c r="F69" s="173"/>
      <c r="G69" s="173"/>
      <c r="H69" s="173"/>
      <c r="I69" s="174"/>
      <c r="J69" s="1"/>
      <c r="K69" s="1"/>
      <c r="L69" s="18"/>
      <c r="M69" s="1"/>
      <c r="N69" s="15"/>
      <c r="O69" s="19" t="s">
        <v>23</v>
      </c>
      <c r="P69" s="16"/>
      <c r="Q69" s="172" t="str">
        <f>$AF$11</f>
        <v xml:space="preserve"> ALEX LUCATELLI-SCCP </v>
      </c>
      <c r="R69" s="173"/>
      <c r="S69" s="173"/>
      <c r="T69" s="173"/>
      <c r="U69" s="174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5" customHeight="1" x14ac:dyDescent="0.2">
      <c r="A70" s="2">
        <v>1</v>
      </c>
      <c r="B70" s="15"/>
      <c r="C70" s="170">
        <f>$AC$10</f>
        <v>1</v>
      </c>
      <c r="D70" s="20"/>
      <c r="E70" s="175"/>
      <c r="F70" s="176"/>
      <c r="G70" s="176"/>
      <c r="H70" s="176"/>
      <c r="I70" s="177"/>
      <c r="J70" s="1"/>
      <c r="K70" s="178"/>
      <c r="L70" s="18"/>
      <c r="M70" s="1"/>
      <c r="N70" s="15"/>
      <c r="O70" s="170">
        <f>$AC$11</f>
        <v>1</v>
      </c>
      <c r="P70" s="20"/>
      <c r="Q70" s="175"/>
      <c r="R70" s="176"/>
      <c r="S70" s="176"/>
      <c r="T70" s="176"/>
      <c r="U70" s="177"/>
      <c r="V70" s="1"/>
      <c r="W70" s="178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5" customHeight="1" x14ac:dyDescent="0.2">
      <c r="A71" s="2"/>
      <c r="B71" s="15"/>
      <c r="C71" s="171"/>
      <c r="D71" s="20"/>
      <c r="E71" s="21"/>
      <c r="F71" s="21"/>
      <c r="G71" s="21"/>
      <c r="H71" s="21"/>
      <c r="I71" s="21"/>
      <c r="J71" s="1"/>
      <c r="K71" s="179"/>
      <c r="L71" s="18"/>
      <c r="M71" s="1"/>
      <c r="N71" s="15"/>
      <c r="O71" s="171"/>
      <c r="P71" s="20"/>
      <c r="Q71" s="21"/>
      <c r="R71" s="21"/>
      <c r="S71" s="21"/>
      <c r="T71" s="21"/>
      <c r="U71" s="21"/>
      <c r="V71" s="1"/>
      <c r="W71" s="179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0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0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5" customHeight="1" x14ac:dyDescent="0.15">
      <c r="A74" s="2"/>
      <c r="B74" s="22"/>
      <c r="C74" s="170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0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5" customHeight="1" x14ac:dyDescent="0.15">
      <c r="A75" s="2">
        <v>1</v>
      </c>
      <c r="B75" s="22"/>
      <c r="C75" s="171"/>
      <c r="D75" s="1"/>
      <c r="E75" s="172" t="str">
        <f>$AG$10</f>
        <v xml:space="preserve"> RINCO-CFC </v>
      </c>
      <c r="F75" s="173"/>
      <c r="G75" s="173"/>
      <c r="H75" s="173"/>
      <c r="I75" s="174"/>
      <c r="J75" s="1"/>
      <c r="K75" s="1"/>
      <c r="L75" s="18"/>
      <c r="M75" s="1"/>
      <c r="N75" s="22"/>
      <c r="O75" s="171"/>
      <c r="P75" s="1"/>
      <c r="Q75" s="172" t="str">
        <f>$AG$11</f>
        <v xml:space="preserve"> CELINHO-SPFC </v>
      </c>
      <c r="R75" s="173"/>
      <c r="S75" s="173"/>
      <c r="T75" s="173"/>
      <c r="U75" s="174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5" customHeight="1" x14ac:dyDescent="0.15">
      <c r="A76" s="2">
        <v>1</v>
      </c>
      <c r="B76" s="22"/>
      <c r="C76" s="1"/>
      <c r="D76" s="1"/>
      <c r="E76" s="175"/>
      <c r="F76" s="176"/>
      <c r="G76" s="176"/>
      <c r="H76" s="176"/>
      <c r="I76" s="177"/>
      <c r="J76" s="1"/>
      <c r="K76" s="178"/>
      <c r="L76" s="18"/>
      <c r="M76" s="1"/>
      <c r="N76" s="22"/>
      <c r="O76" s="1"/>
      <c r="P76" s="1"/>
      <c r="Q76" s="175"/>
      <c r="R76" s="176"/>
      <c r="S76" s="176"/>
      <c r="T76" s="176"/>
      <c r="U76" s="177"/>
      <c r="V76" s="1"/>
      <c r="W76" s="178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79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79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5" customHeight="1" x14ac:dyDescent="0.2">
      <c r="A78" s="2"/>
      <c r="B78" s="22"/>
      <c r="C78" s="170">
        <f>$AE$10</f>
        <v>5</v>
      </c>
      <c r="D78" s="1"/>
      <c r="E78" s="21"/>
      <c r="F78" s="21"/>
      <c r="G78" s="21"/>
      <c r="H78" s="21"/>
      <c r="I78" s="21"/>
      <c r="J78" s="1"/>
      <c r="K78" s="180"/>
      <c r="L78" s="18"/>
      <c r="M78" s="1"/>
      <c r="N78" s="22"/>
      <c r="O78" s="170">
        <f>$AE$11</f>
        <v>6</v>
      </c>
      <c r="P78" s="1"/>
      <c r="Q78" s="21"/>
      <c r="R78" s="21"/>
      <c r="S78" s="21"/>
      <c r="T78" s="21"/>
      <c r="U78" s="21"/>
      <c r="V78" s="1"/>
      <c r="W78" s="180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5" customHeight="1" x14ac:dyDescent="0.2">
      <c r="A79" s="2"/>
      <c r="B79" s="22"/>
      <c r="C79" s="171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1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5" customHeight="1" x14ac:dyDescent="0.15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5" customHeight="1" x14ac:dyDescent="0.1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5" customHeight="1" x14ac:dyDescent="0.15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5" customHeight="1" x14ac:dyDescent="0.15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- 2ª Divisão - Palmeiras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- 2ª Divisão - Palmeiras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5" customHeight="1" x14ac:dyDescent="0.2">
      <c r="A85" s="2">
        <v>1</v>
      </c>
      <c r="B85" s="15"/>
      <c r="C85" s="19" t="s">
        <v>23</v>
      </c>
      <c r="D85" s="16"/>
      <c r="E85" s="172" t="str">
        <f>$AF$12</f>
        <v xml:space="preserve"> RODRIGO RIBEIRO-SCCP </v>
      </c>
      <c r="F85" s="173"/>
      <c r="G85" s="173"/>
      <c r="H85" s="173"/>
      <c r="I85" s="174"/>
      <c r="J85" s="1"/>
      <c r="K85" s="1"/>
      <c r="L85" s="18"/>
      <c r="M85" s="1"/>
      <c r="N85" s="15"/>
      <c r="O85" s="19" t="s">
        <v>23</v>
      </c>
      <c r="P85" s="16"/>
      <c r="Q85" s="172" t="str">
        <f>$AF$13</f>
        <v xml:space="preserve"> PEDRO NETO-SPFC </v>
      </c>
      <c r="R85" s="173"/>
      <c r="S85" s="173"/>
      <c r="T85" s="173"/>
      <c r="U85" s="174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5" customHeight="1" x14ac:dyDescent="0.2">
      <c r="A86" s="2">
        <v>1</v>
      </c>
      <c r="B86" s="15"/>
      <c r="C86" s="170">
        <f>$AC$12</f>
        <v>1</v>
      </c>
      <c r="D86" s="20"/>
      <c r="E86" s="175"/>
      <c r="F86" s="176"/>
      <c r="G86" s="176"/>
      <c r="H86" s="176"/>
      <c r="I86" s="177"/>
      <c r="J86" s="1"/>
      <c r="K86" s="178"/>
      <c r="L86" s="18"/>
      <c r="M86" s="1"/>
      <c r="N86" s="15"/>
      <c r="O86" s="170">
        <f>$AC$13</f>
        <v>1</v>
      </c>
      <c r="P86" s="20"/>
      <c r="Q86" s="175"/>
      <c r="R86" s="176"/>
      <c r="S86" s="176"/>
      <c r="T86" s="176"/>
      <c r="U86" s="177"/>
      <c r="V86" s="1"/>
      <c r="W86" s="178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5" customHeight="1" x14ac:dyDescent="0.2">
      <c r="A87" s="2"/>
      <c r="B87" s="15"/>
      <c r="C87" s="171"/>
      <c r="D87" s="20"/>
      <c r="E87" s="21"/>
      <c r="F87" s="21"/>
      <c r="G87" s="21"/>
      <c r="H87" s="21"/>
      <c r="I87" s="21"/>
      <c r="J87" s="1"/>
      <c r="K87" s="179"/>
      <c r="L87" s="18"/>
      <c r="M87" s="1"/>
      <c r="N87" s="15"/>
      <c r="O87" s="171"/>
      <c r="P87" s="20"/>
      <c r="Q87" s="21"/>
      <c r="R87" s="21"/>
      <c r="S87" s="21"/>
      <c r="T87" s="21"/>
      <c r="U87" s="21"/>
      <c r="V87" s="1"/>
      <c r="W87" s="179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0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0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5" customHeight="1" x14ac:dyDescent="0.15">
      <c r="A90" s="2"/>
      <c r="B90" s="22"/>
      <c r="C90" s="170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0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5" customHeight="1" x14ac:dyDescent="0.15">
      <c r="A91" s="2">
        <v>1</v>
      </c>
      <c r="B91" s="22"/>
      <c r="C91" s="171"/>
      <c r="D91" s="1"/>
      <c r="E91" s="172" t="str">
        <f>$AG$12</f>
        <v xml:space="preserve"> VANNO-SEP </v>
      </c>
      <c r="F91" s="173"/>
      <c r="G91" s="173"/>
      <c r="H91" s="173"/>
      <c r="I91" s="174"/>
      <c r="J91" s="1"/>
      <c r="K91" s="1"/>
      <c r="L91" s="18"/>
      <c r="M91" s="1"/>
      <c r="N91" s="22"/>
      <c r="O91" s="171"/>
      <c r="P91" s="1"/>
      <c r="Q91" s="172" t="str">
        <f>$AG$13</f>
        <v xml:space="preserve"> ARGENTINO-SPFC </v>
      </c>
      <c r="R91" s="173"/>
      <c r="S91" s="173"/>
      <c r="T91" s="173"/>
      <c r="U91" s="174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5" customHeight="1" x14ac:dyDescent="0.15">
      <c r="A92" s="2">
        <v>1</v>
      </c>
      <c r="B92" s="22"/>
      <c r="C92" s="1"/>
      <c r="D92" s="1"/>
      <c r="E92" s="175"/>
      <c r="F92" s="176"/>
      <c r="G92" s="176"/>
      <c r="H92" s="176"/>
      <c r="I92" s="177"/>
      <c r="J92" s="1"/>
      <c r="K92" s="178"/>
      <c r="L92" s="18"/>
      <c r="M92" s="1"/>
      <c r="N92" s="22"/>
      <c r="O92" s="1"/>
      <c r="P92" s="1"/>
      <c r="Q92" s="175"/>
      <c r="R92" s="176"/>
      <c r="S92" s="176"/>
      <c r="T92" s="176"/>
      <c r="U92" s="177"/>
      <c r="V92" s="1"/>
      <c r="W92" s="178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79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79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5" customHeight="1" x14ac:dyDescent="0.2">
      <c r="A94" s="2"/>
      <c r="B94" s="22"/>
      <c r="C94" s="170">
        <f>$AE$12</f>
        <v>1</v>
      </c>
      <c r="D94" s="1"/>
      <c r="E94" s="21"/>
      <c r="F94" s="21"/>
      <c r="G94" s="21"/>
      <c r="H94" s="21"/>
      <c r="I94" s="21"/>
      <c r="J94" s="1"/>
      <c r="K94" s="180"/>
      <c r="L94" s="18"/>
      <c r="M94" s="1"/>
      <c r="N94" s="22"/>
      <c r="O94" s="170">
        <f>$AE$13</f>
        <v>2</v>
      </c>
      <c r="P94" s="1"/>
      <c r="Q94" s="21"/>
      <c r="R94" s="21"/>
      <c r="S94" s="21"/>
      <c r="T94" s="21"/>
      <c r="U94" s="21"/>
      <c r="V94" s="1"/>
      <c r="W94" s="180"/>
      <c r="X94" s="18"/>
    </row>
    <row r="95" spans="1:33" ht="25" customHeight="1" x14ac:dyDescent="0.2">
      <c r="A95" s="2"/>
      <c r="B95" s="22"/>
      <c r="C95" s="171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1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5" customHeight="1" x14ac:dyDescent="0.15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5" customHeight="1" x14ac:dyDescent="0.1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5" customHeight="1" x14ac:dyDescent="0.15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5" customHeight="1" x14ac:dyDescent="0.15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- 2ª Divisão - Palmeiras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- 2ª Divisão - Palmeiras</v>
      </c>
      <c r="X99" s="33"/>
    </row>
    <row r="100" spans="1:24" ht="2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5" customHeight="1" x14ac:dyDescent="0.2">
      <c r="A101" s="2">
        <v>1</v>
      </c>
      <c r="B101" s="15"/>
      <c r="C101" s="19" t="s">
        <v>23</v>
      </c>
      <c r="D101" s="16"/>
      <c r="E101" s="172" t="str">
        <f>$AF$14</f>
        <v xml:space="preserve"> LOIACONO-CFC </v>
      </c>
      <c r="F101" s="173"/>
      <c r="G101" s="173"/>
      <c r="H101" s="173"/>
      <c r="I101" s="174"/>
      <c r="J101" s="1"/>
      <c r="K101" s="1"/>
      <c r="L101" s="18"/>
      <c r="M101" s="1"/>
      <c r="N101" s="15"/>
      <c r="O101" s="19" t="s">
        <v>23</v>
      </c>
      <c r="P101" s="16"/>
      <c r="Q101" s="172" t="str">
        <f>$AF$15</f>
        <v xml:space="preserve"> JAIR ANTONIO-CMSP </v>
      </c>
      <c r="R101" s="173"/>
      <c r="S101" s="173"/>
      <c r="T101" s="173"/>
      <c r="U101" s="174"/>
      <c r="V101" s="1"/>
      <c r="W101" s="1"/>
      <c r="X101" s="18"/>
    </row>
    <row r="102" spans="1:24" ht="25" customHeight="1" x14ac:dyDescent="0.2">
      <c r="A102" s="2">
        <v>1</v>
      </c>
      <c r="B102" s="15"/>
      <c r="C102" s="170">
        <f>$AC$14</f>
        <v>1</v>
      </c>
      <c r="D102" s="20"/>
      <c r="E102" s="175"/>
      <c r="F102" s="176"/>
      <c r="G102" s="176"/>
      <c r="H102" s="176"/>
      <c r="I102" s="177"/>
      <c r="J102" s="1"/>
      <c r="K102" s="178"/>
      <c r="L102" s="18"/>
      <c r="M102" s="1"/>
      <c r="N102" s="15"/>
      <c r="O102" s="170">
        <f>$AC$15</f>
        <v>1</v>
      </c>
      <c r="P102" s="20"/>
      <c r="Q102" s="175"/>
      <c r="R102" s="176"/>
      <c r="S102" s="176"/>
      <c r="T102" s="176"/>
      <c r="U102" s="177"/>
      <c r="V102" s="1"/>
      <c r="W102" s="178"/>
      <c r="X102" s="18"/>
    </row>
    <row r="103" spans="1:24" ht="25" customHeight="1" x14ac:dyDescent="0.2">
      <c r="A103" s="2"/>
      <c r="B103" s="15"/>
      <c r="C103" s="171"/>
      <c r="D103" s="20"/>
      <c r="E103" s="21"/>
      <c r="F103" s="21"/>
      <c r="G103" s="21"/>
      <c r="H103" s="21"/>
      <c r="I103" s="21"/>
      <c r="J103" s="1"/>
      <c r="K103" s="179"/>
      <c r="L103" s="18"/>
      <c r="M103" s="1"/>
      <c r="N103" s="15"/>
      <c r="O103" s="171"/>
      <c r="P103" s="20"/>
      <c r="Q103" s="21"/>
      <c r="R103" s="21"/>
      <c r="S103" s="21"/>
      <c r="T103" s="21"/>
      <c r="U103" s="21"/>
      <c r="V103" s="1"/>
      <c r="W103" s="179"/>
      <c r="X103" s="18"/>
    </row>
    <row r="104" spans="1:24" ht="2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0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0"/>
      <c r="X104" s="18"/>
    </row>
    <row r="105" spans="1:24" ht="2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5" customHeight="1" x14ac:dyDescent="0.15">
      <c r="A106" s="2"/>
      <c r="B106" s="22"/>
      <c r="C106" s="170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0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5" customHeight="1" x14ac:dyDescent="0.15">
      <c r="A107" s="2">
        <v>1</v>
      </c>
      <c r="B107" s="22"/>
      <c r="C107" s="171"/>
      <c r="D107" s="1"/>
      <c r="E107" s="172" t="str">
        <f>$AG$14</f>
        <v xml:space="preserve"> BV-CFC </v>
      </c>
      <c r="F107" s="173"/>
      <c r="G107" s="173"/>
      <c r="H107" s="173"/>
      <c r="I107" s="174"/>
      <c r="J107" s="1"/>
      <c r="K107" s="1"/>
      <c r="L107" s="18"/>
      <c r="M107" s="1"/>
      <c r="N107" s="22"/>
      <c r="O107" s="171"/>
      <c r="P107" s="1"/>
      <c r="Q107" s="172" t="str">
        <f>$AG$15</f>
        <v xml:space="preserve"> RINCO-CFC </v>
      </c>
      <c r="R107" s="173"/>
      <c r="S107" s="173"/>
      <c r="T107" s="173"/>
      <c r="U107" s="174"/>
      <c r="V107" s="1"/>
      <c r="W107" s="1"/>
      <c r="X107" s="18"/>
    </row>
    <row r="108" spans="1:24" ht="25" customHeight="1" x14ac:dyDescent="0.15">
      <c r="A108" s="2">
        <v>1</v>
      </c>
      <c r="B108" s="22"/>
      <c r="C108" s="1"/>
      <c r="D108" s="1"/>
      <c r="E108" s="175"/>
      <c r="F108" s="176"/>
      <c r="G108" s="176"/>
      <c r="H108" s="176"/>
      <c r="I108" s="177"/>
      <c r="J108" s="1"/>
      <c r="K108" s="178"/>
      <c r="L108" s="18"/>
      <c r="M108" s="1"/>
      <c r="N108" s="22"/>
      <c r="O108" s="1"/>
      <c r="P108" s="1"/>
      <c r="Q108" s="175"/>
      <c r="R108" s="176"/>
      <c r="S108" s="176"/>
      <c r="T108" s="176"/>
      <c r="U108" s="177"/>
      <c r="V108" s="1"/>
      <c r="W108" s="178"/>
      <c r="X108" s="18"/>
    </row>
    <row r="109" spans="1:24" ht="2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79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79"/>
      <c r="X109" s="18"/>
    </row>
    <row r="110" spans="1:24" ht="25" customHeight="1" x14ac:dyDescent="0.2">
      <c r="A110" s="2"/>
      <c r="B110" s="22"/>
      <c r="C110" s="170">
        <f>$AE$14</f>
        <v>2</v>
      </c>
      <c r="D110" s="1"/>
      <c r="E110" s="21"/>
      <c r="F110" s="21"/>
      <c r="G110" s="21"/>
      <c r="H110" s="21"/>
      <c r="I110" s="21"/>
      <c r="J110" s="1"/>
      <c r="K110" s="180"/>
      <c r="L110" s="18"/>
      <c r="M110" s="1"/>
      <c r="N110" s="22"/>
      <c r="O110" s="170">
        <f>$AE$15</f>
        <v>4</v>
      </c>
      <c r="P110" s="1"/>
      <c r="Q110" s="21"/>
      <c r="R110" s="21"/>
      <c r="S110" s="21"/>
      <c r="T110" s="21"/>
      <c r="U110" s="21"/>
      <c r="V110" s="1"/>
      <c r="W110" s="180"/>
      <c r="X110" s="18"/>
    </row>
    <row r="111" spans="1:24" ht="25" customHeight="1" x14ac:dyDescent="0.2">
      <c r="A111" s="2"/>
      <c r="B111" s="22"/>
      <c r="C111" s="171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1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5" customHeight="1" x14ac:dyDescent="0.15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5" customHeight="1" x14ac:dyDescent="0.1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5" customHeight="1" x14ac:dyDescent="0.15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5" customHeight="1" x14ac:dyDescent="0.15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- 2ª Divisão - Palmeiras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- 2ª Divisão - Palmeiras</v>
      </c>
      <c r="X115" s="33"/>
    </row>
    <row r="116" spans="1:24" ht="2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5" customHeight="1" x14ac:dyDescent="0.2">
      <c r="A117" s="2">
        <v>1</v>
      </c>
      <c r="B117" s="15"/>
      <c r="C117" s="19" t="s">
        <v>23</v>
      </c>
      <c r="D117" s="16"/>
      <c r="E117" s="172" t="str">
        <f>$AF$16</f>
        <v xml:space="preserve"> ESPEL-CFC </v>
      </c>
      <c r="F117" s="173"/>
      <c r="G117" s="173"/>
      <c r="H117" s="173"/>
      <c r="I117" s="174"/>
      <c r="J117" s="1"/>
      <c r="K117" s="1"/>
      <c r="L117" s="18"/>
      <c r="M117" s="1"/>
      <c r="N117" s="15"/>
      <c r="O117" s="19" t="s">
        <v>23</v>
      </c>
      <c r="P117" s="16"/>
      <c r="Q117" s="172" t="str">
        <f>$AF$17</f>
        <v xml:space="preserve"> ALEX LUCATELLI-SCCP </v>
      </c>
      <c r="R117" s="173"/>
      <c r="S117" s="173"/>
      <c r="T117" s="173"/>
      <c r="U117" s="174"/>
      <c r="V117" s="1"/>
      <c r="W117" s="1"/>
      <c r="X117" s="18"/>
    </row>
    <row r="118" spans="1:24" ht="25" customHeight="1" x14ac:dyDescent="0.2">
      <c r="A118" s="2">
        <v>1</v>
      </c>
      <c r="B118" s="15"/>
      <c r="C118" s="170">
        <f>$AC$16</f>
        <v>1</v>
      </c>
      <c r="D118" s="20"/>
      <c r="E118" s="175"/>
      <c r="F118" s="176"/>
      <c r="G118" s="176"/>
      <c r="H118" s="176"/>
      <c r="I118" s="177"/>
      <c r="J118" s="1"/>
      <c r="K118" s="178"/>
      <c r="L118" s="18"/>
      <c r="M118" s="1"/>
      <c r="N118" s="15"/>
      <c r="O118" s="170">
        <f>$AC$17</f>
        <v>1</v>
      </c>
      <c r="P118" s="20"/>
      <c r="Q118" s="175"/>
      <c r="R118" s="176"/>
      <c r="S118" s="176"/>
      <c r="T118" s="176"/>
      <c r="U118" s="177"/>
      <c r="V118" s="1"/>
      <c r="W118" s="178"/>
      <c r="X118" s="18"/>
    </row>
    <row r="119" spans="1:24" ht="25" customHeight="1" x14ac:dyDescent="0.2">
      <c r="A119" s="2"/>
      <c r="B119" s="15"/>
      <c r="C119" s="171"/>
      <c r="D119" s="20"/>
      <c r="E119" s="21"/>
      <c r="F119" s="21"/>
      <c r="G119" s="21"/>
      <c r="H119" s="21"/>
      <c r="I119" s="21"/>
      <c r="J119" s="1"/>
      <c r="K119" s="179"/>
      <c r="L119" s="18"/>
      <c r="M119" s="1"/>
      <c r="N119" s="15"/>
      <c r="O119" s="171"/>
      <c r="P119" s="20"/>
      <c r="Q119" s="21"/>
      <c r="R119" s="21"/>
      <c r="S119" s="21"/>
      <c r="T119" s="21"/>
      <c r="U119" s="21"/>
      <c r="V119" s="1"/>
      <c r="W119" s="179"/>
      <c r="X119" s="18"/>
    </row>
    <row r="120" spans="1:24" ht="2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0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0"/>
      <c r="X120" s="18"/>
    </row>
    <row r="121" spans="1:24" ht="2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5" customHeight="1" x14ac:dyDescent="0.15">
      <c r="A122" s="2"/>
      <c r="B122" s="22"/>
      <c r="C122" s="170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0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5" customHeight="1" x14ac:dyDescent="0.15">
      <c r="A123" s="2">
        <v>1</v>
      </c>
      <c r="B123" s="22"/>
      <c r="C123" s="171"/>
      <c r="D123" s="1"/>
      <c r="E123" s="172" t="str">
        <f>$AG$16</f>
        <v xml:space="preserve"> HEITOR VENDEIRO-CMSP </v>
      </c>
      <c r="F123" s="173"/>
      <c r="G123" s="173"/>
      <c r="H123" s="173"/>
      <c r="I123" s="174"/>
      <c r="J123" s="1"/>
      <c r="K123" s="1"/>
      <c r="L123" s="18"/>
      <c r="M123" s="1"/>
      <c r="N123" s="22"/>
      <c r="O123" s="171"/>
      <c r="P123" s="1"/>
      <c r="Q123" s="172" t="str">
        <f>$AG$17</f>
        <v xml:space="preserve"> VANNO-SEP </v>
      </c>
      <c r="R123" s="173"/>
      <c r="S123" s="173"/>
      <c r="T123" s="173"/>
      <c r="U123" s="174"/>
      <c r="V123" s="1"/>
      <c r="W123" s="1"/>
      <c r="X123" s="18"/>
    </row>
    <row r="124" spans="1:24" ht="25" customHeight="1" x14ac:dyDescent="0.15">
      <c r="A124" s="2">
        <v>1</v>
      </c>
      <c r="B124" s="22"/>
      <c r="C124" s="1"/>
      <c r="D124" s="1"/>
      <c r="E124" s="175"/>
      <c r="F124" s="176"/>
      <c r="G124" s="176"/>
      <c r="H124" s="176"/>
      <c r="I124" s="177"/>
      <c r="J124" s="1"/>
      <c r="K124" s="178"/>
      <c r="L124" s="18"/>
      <c r="M124" s="1"/>
      <c r="N124" s="22"/>
      <c r="O124" s="1"/>
      <c r="P124" s="1"/>
      <c r="Q124" s="175"/>
      <c r="R124" s="176"/>
      <c r="S124" s="176"/>
      <c r="T124" s="176"/>
      <c r="U124" s="177"/>
      <c r="V124" s="1"/>
      <c r="W124" s="178"/>
      <c r="X124" s="18"/>
    </row>
    <row r="125" spans="1:24" ht="2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79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79"/>
      <c r="X125" s="18"/>
    </row>
    <row r="126" spans="1:24" ht="25" customHeight="1" x14ac:dyDescent="0.2">
      <c r="A126" s="2"/>
      <c r="B126" s="22"/>
      <c r="C126" s="170">
        <f>$AE$16</f>
        <v>6</v>
      </c>
      <c r="D126" s="1"/>
      <c r="E126" s="21"/>
      <c r="F126" s="21"/>
      <c r="G126" s="21"/>
      <c r="H126" s="21"/>
      <c r="I126" s="21"/>
      <c r="J126" s="1"/>
      <c r="K126" s="180"/>
      <c r="L126" s="18"/>
      <c r="M126" s="1"/>
      <c r="N126" s="22"/>
      <c r="O126" s="170">
        <f>$AE$17</f>
        <v>5</v>
      </c>
      <c r="P126" s="1"/>
      <c r="Q126" s="21"/>
      <c r="R126" s="21"/>
      <c r="S126" s="21"/>
      <c r="T126" s="21"/>
      <c r="U126" s="21"/>
      <c r="V126" s="1"/>
      <c r="W126" s="180"/>
      <c r="X126" s="18"/>
    </row>
    <row r="127" spans="1:24" ht="25" customHeight="1" x14ac:dyDescent="0.2">
      <c r="A127" s="2"/>
      <c r="B127" s="22"/>
      <c r="C127" s="171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1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5" customHeight="1" x14ac:dyDescent="0.15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5" customHeight="1" x14ac:dyDescent="0.15">
      <c r="A129" s="2"/>
    </row>
    <row r="130" spans="1:24" ht="25" customHeight="1" x14ac:dyDescent="0.15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5" customHeight="1" x14ac:dyDescent="0.15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- 2ª Divisão - Palmeiras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- 2ª Divisão - Palmeiras</v>
      </c>
      <c r="X131" s="33"/>
    </row>
    <row r="132" spans="1:24" ht="2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5" customHeight="1" x14ac:dyDescent="0.2">
      <c r="A133" s="2">
        <v>1</v>
      </c>
      <c r="B133" s="15"/>
      <c r="C133" s="19" t="s">
        <v>23</v>
      </c>
      <c r="D133" s="16"/>
      <c r="E133" s="172" t="str">
        <f>$AF$18</f>
        <v xml:space="preserve"> CELINHO-SPFC </v>
      </c>
      <c r="F133" s="173"/>
      <c r="G133" s="173"/>
      <c r="H133" s="173"/>
      <c r="I133" s="174"/>
      <c r="J133" s="1"/>
      <c r="K133" s="1"/>
      <c r="L133" s="18"/>
      <c r="M133" s="1"/>
      <c r="N133" s="15"/>
      <c r="O133" s="19" t="s">
        <v>23</v>
      </c>
      <c r="P133" s="16"/>
      <c r="Q133" s="172" t="str">
        <f>$AF$19</f>
        <v xml:space="preserve"> RODRIGO RIBEIRO-SCCP </v>
      </c>
      <c r="R133" s="173"/>
      <c r="S133" s="173"/>
      <c r="T133" s="173"/>
      <c r="U133" s="174"/>
      <c r="V133" s="1"/>
      <c r="W133" s="1"/>
      <c r="X133" s="18"/>
    </row>
    <row r="134" spans="1:24" ht="25" customHeight="1" x14ac:dyDescent="0.2">
      <c r="A134" s="2">
        <v>1</v>
      </c>
      <c r="B134" s="15"/>
      <c r="C134" s="170">
        <f>$AC$18</f>
        <v>1</v>
      </c>
      <c r="D134" s="20"/>
      <c r="E134" s="175"/>
      <c r="F134" s="176"/>
      <c r="G134" s="176"/>
      <c r="H134" s="176"/>
      <c r="I134" s="177"/>
      <c r="J134" s="1"/>
      <c r="K134" s="178"/>
      <c r="L134" s="18"/>
      <c r="M134" s="1"/>
      <c r="N134" s="15"/>
      <c r="O134" s="170">
        <f>$AC$19</f>
        <v>1</v>
      </c>
      <c r="P134" s="20"/>
      <c r="Q134" s="175"/>
      <c r="R134" s="176"/>
      <c r="S134" s="176"/>
      <c r="T134" s="176"/>
      <c r="U134" s="177"/>
      <c r="V134" s="1"/>
      <c r="W134" s="178"/>
      <c r="X134" s="18"/>
    </row>
    <row r="135" spans="1:24" ht="25" customHeight="1" x14ac:dyDescent="0.2">
      <c r="A135" s="2"/>
      <c r="B135" s="15"/>
      <c r="C135" s="171"/>
      <c r="D135" s="20"/>
      <c r="E135" s="21"/>
      <c r="F135" s="21"/>
      <c r="G135" s="21"/>
      <c r="H135" s="21"/>
      <c r="I135" s="21"/>
      <c r="J135" s="1"/>
      <c r="K135" s="179"/>
      <c r="L135" s="18"/>
      <c r="M135" s="1"/>
      <c r="N135" s="15"/>
      <c r="O135" s="171"/>
      <c r="P135" s="20"/>
      <c r="Q135" s="21"/>
      <c r="R135" s="21"/>
      <c r="S135" s="21"/>
      <c r="T135" s="21"/>
      <c r="U135" s="21"/>
      <c r="V135" s="1"/>
      <c r="W135" s="179"/>
      <c r="X135" s="18"/>
    </row>
    <row r="136" spans="1:24" ht="2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0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0"/>
      <c r="X136" s="18"/>
    </row>
    <row r="137" spans="1:24" ht="2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5" customHeight="1" x14ac:dyDescent="0.15">
      <c r="A138" s="2"/>
      <c r="B138" s="22"/>
      <c r="C138" s="170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0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5" customHeight="1" x14ac:dyDescent="0.15">
      <c r="A139" s="2">
        <v>1</v>
      </c>
      <c r="B139" s="22"/>
      <c r="C139" s="171"/>
      <c r="D139" s="1"/>
      <c r="E139" s="172" t="str">
        <f>$AG$18</f>
        <v xml:space="preserve"> ARGENTINO-SPFC </v>
      </c>
      <c r="F139" s="173"/>
      <c r="G139" s="173"/>
      <c r="H139" s="173"/>
      <c r="I139" s="174"/>
      <c r="J139" s="1"/>
      <c r="K139" s="1"/>
      <c r="L139" s="18"/>
      <c r="M139" s="1"/>
      <c r="N139" s="22"/>
      <c r="O139" s="171"/>
      <c r="P139" s="1"/>
      <c r="Q139" s="172" t="str">
        <f>$AG$19</f>
        <v xml:space="preserve"> PEDRO NETO-SPFC </v>
      </c>
      <c r="R139" s="173"/>
      <c r="S139" s="173"/>
      <c r="T139" s="173"/>
      <c r="U139" s="174"/>
      <c r="V139" s="1"/>
      <c r="W139" s="1"/>
      <c r="X139" s="18"/>
    </row>
    <row r="140" spans="1:24" ht="25" customHeight="1" x14ac:dyDescent="0.15">
      <c r="A140" s="2">
        <v>1</v>
      </c>
      <c r="B140" s="22"/>
      <c r="C140" s="1"/>
      <c r="D140" s="1"/>
      <c r="E140" s="175"/>
      <c r="F140" s="176"/>
      <c r="G140" s="176"/>
      <c r="H140" s="176"/>
      <c r="I140" s="177"/>
      <c r="J140" s="1"/>
      <c r="K140" s="178"/>
      <c r="L140" s="18"/>
      <c r="M140" s="1"/>
      <c r="N140" s="22"/>
      <c r="O140" s="1"/>
      <c r="P140" s="1"/>
      <c r="Q140" s="175"/>
      <c r="R140" s="176"/>
      <c r="S140" s="176"/>
      <c r="T140" s="176"/>
      <c r="U140" s="177"/>
      <c r="V140" s="1"/>
      <c r="W140" s="178"/>
      <c r="X140" s="18"/>
    </row>
    <row r="141" spans="1:24" ht="2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79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79"/>
      <c r="X141" s="18"/>
    </row>
    <row r="142" spans="1:24" ht="25" customHeight="1" x14ac:dyDescent="0.2">
      <c r="A142" s="2"/>
      <c r="B142" s="22"/>
      <c r="C142" s="170">
        <f>$AE$18</f>
        <v>1</v>
      </c>
      <c r="D142" s="1"/>
      <c r="E142" s="21"/>
      <c r="F142" s="21"/>
      <c r="G142" s="21"/>
      <c r="H142" s="21"/>
      <c r="I142" s="21"/>
      <c r="J142" s="1"/>
      <c r="K142" s="180"/>
      <c r="L142" s="18"/>
      <c r="M142" s="1"/>
      <c r="N142" s="22"/>
      <c r="O142" s="170">
        <f>$AE$19</f>
        <v>3</v>
      </c>
      <c r="P142" s="1"/>
      <c r="Q142" s="21"/>
      <c r="R142" s="21"/>
      <c r="S142" s="21"/>
      <c r="T142" s="21"/>
      <c r="U142" s="21"/>
      <c r="V142" s="1"/>
      <c r="W142" s="180"/>
      <c r="X142" s="18"/>
    </row>
    <row r="143" spans="1:24" ht="25" customHeight="1" x14ac:dyDescent="0.2">
      <c r="A143" s="2"/>
      <c r="B143" s="22"/>
      <c r="C143" s="171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1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5" customHeight="1" x14ac:dyDescent="0.15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5" customHeight="1" x14ac:dyDescent="0.1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5" customHeight="1" x14ac:dyDescent="0.15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5" customHeight="1" x14ac:dyDescent="0.15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- 2ª Divisão - Palmeiras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- 2ª Divisão - Palmeiras</v>
      </c>
      <c r="X147" s="33"/>
    </row>
    <row r="148" spans="1:24" ht="2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5" customHeight="1" x14ac:dyDescent="0.2">
      <c r="A149" s="2">
        <v>1</v>
      </c>
      <c r="B149" s="15"/>
      <c r="C149" s="19" t="s">
        <v>23</v>
      </c>
      <c r="D149" s="16"/>
      <c r="E149" s="172" t="str">
        <f>$AF$20</f>
        <v xml:space="preserve"> LOIACONO-CFC </v>
      </c>
      <c r="F149" s="173"/>
      <c r="G149" s="173"/>
      <c r="H149" s="173"/>
      <c r="I149" s="174"/>
      <c r="J149" s="1"/>
      <c r="K149" s="1"/>
      <c r="L149" s="18"/>
      <c r="M149" s="1"/>
      <c r="N149" s="15"/>
      <c r="O149" s="19" t="s">
        <v>23</v>
      </c>
      <c r="P149" s="16"/>
      <c r="Q149" s="172" t="str">
        <f>$AF$21</f>
        <v xml:space="preserve"> BV-CFC </v>
      </c>
      <c r="R149" s="173"/>
      <c r="S149" s="173"/>
      <c r="T149" s="173"/>
      <c r="U149" s="174"/>
      <c r="V149" s="1"/>
      <c r="W149" s="1"/>
      <c r="X149" s="18"/>
    </row>
    <row r="150" spans="1:24" ht="25" customHeight="1" x14ac:dyDescent="0.2">
      <c r="A150" s="2">
        <v>1</v>
      </c>
      <c r="B150" s="15"/>
      <c r="C150" s="170">
        <f>$AC$20</f>
        <v>1</v>
      </c>
      <c r="D150" s="20"/>
      <c r="E150" s="175"/>
      <c r="F150" s="176"/>
      <c r="G150" s="176"/>
      <c r="H150" s="176"/>
      <c r="I150" s="177"/>
      <c r="J150" s="1"/>
      <c r="K150" s="178"/>
      <c r="L150" s="18"/>
      <c r="M150" s="1"/>
      <c r="N150" s="15"/>
      <c r="O150" s="170">
        <f>$AC$21</f>
        <v>1</v>
      </c>
      <c r="P150" s="20"/>
      <c r="Q150" s="175"/>
      <c r="R150" s="176"/>
      <c r="S150" s="176"/>
      <c r="T150" s="176"/>
      <c r="U150" s="177"/>
      <c r="V150" s="1"/>
      <c r="W150" s="178"/>
      <c r="X150" s="18"/>
    </row>
    <row r="151" spans="1:24" ht="25" customHeight="1" x14ac:dyDescent="0.2">
      <c r="A151" s="2"/>
      <c r="B151" s="15"/>
      <c r="C151" s="171"/>
      <c r="D151" s="20"/>
      <c r="E151" s="21"/>
      <c r="F151" s="21"/>
      <c r="G151" s="21"/>
      <c r="H151" s="21"/>
      <c r="I151" s="21"/>
      <c r="J151" s="1"/>
      <c r="K151" s="179"/>
      <c r="L151" s="18"/>
      <c r="M151" s="1"/>
      <c r="N151" s="15"/>
      <c r="O151" s="171"/>
      <c r="P151" s="20"/>
      <c r="Q151" s="21"/>
      <c r="R151" s="21"/>
      <c r="S151" s="21"/>
      <c r="T151" s="21"/>
      <c r="U151" s="21"/>
      <c r="V151" s="1"/>
      <c r="W151" s="179"/>
      <c r="X151" s="18"/>
    </row>
    <row r="152" spans="1:24" ht="2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0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0"/>
      <c r="X152" s="18"/>
    </row>
    <row r="153" spans="1:24" ht="2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5" customHeight="1" x14ac:dyDescent="0.15">
      <c r="A154" s="2"/>
      <c r="B154" s="22"/>
      <c r="C154" s="170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0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5" customHeight="1" x14ac:dyDescent="0.15">
      <c r="A155" s="2">
        <v>1</v>
      </c>
      <c r="B155" s="22"/>
      <c r="C155" s="171"/>
      <c r="D155" s="1"/>
      <c r="E155" s="172" t="str">
        <f>$AG$20</f>
        <v xml:space="preserve"> RINCO-CFC </v>
      </c>
      <c r="F155" s="173"/>
      <c r="G155" s="173"/>
      <c r="H155" s="173"/>
      <c r="I155" s="174"/>
      <c r="J155" s="1"/>
      <c r="K155" s="1"/>
      <c r="L155" s="18"/>
      <c r="M155" s="1"/>
      <c r="N155" s="22"/>
      <c r="O155" s="171"/>
      <c r="P155" s="1"/>
      <c r="Q155" s="172" t="str">
        <f>$AG$21</f>
        <v xml:space="preserve"> HEITOR VENDEIRO-CMSP </v>
      </c>
      <c r="R155" s="173"/>
      <c r="S155" s="173"/>
      <c r="T155" s="173"/>
      <c r="U155" s="174"/>
      <c r="V155" s="1"/>
      <c r="W155" s="1"/>
      <c r="X155" s="18"/>
    </row>
    <row r="156" spans="1:24" ht="25" customHeight="1" x14ac:dyDescent="0.15">
      <c r="A156" s="2">
        <v>1</v>
      </c>
      <c r="B156" s="22"/>
      <c r="C156" s="1"/>
      <c r="D156" s="1"/>
      <c r="E156" s="175"/>
      <c r="F156" s="176"/>
      <c r="G156" s="176"/>
      <c r="H156" s="176"/>
      <c r="I156" s="177"/>
      <c r="J156" s="1"/>
      <c r="K156" s="178"/>
      <c r="L156" s="18"/>
      <c r="M156" s="1"/>
      <c r="N156" s="22"/>
      <c r="O156" s="1"/>
      <c r="P156" s="1"/>
      <c r="Q156" s="175"/>
      <c r="R156" s="176"/>
      <c r="S156" s="176"/>
      <c r="T156" s="176"/>
      <c r="U156" s="177"/>
      <c r="V156" s="1"/>
      <c r="W156" s="178"/>
      <c r="X156" s="18"/>
    </row>
    <row r="157" spans="1:24" ht="2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79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79"/>
      <c r="X157" s="18"/>
    </row>
    <row r="158" spans="1:24" ht="25" customHeight="1" x14ac:dyDescent="0.2">
      <c r="A158" s="2"/>
      <c r="B158" s="22"/>
      <c r="C158" s="170">
        <f>$AE$20</f>
        <v>6</v>
      </c>
      <c r="D158" s="1"/>
      <c r="E158" s="21"/>
      <c r="F158" s="21"/>
      <c r="G158" s="21"/>
      <c r="H158" s="21"/>
      <c r="I158" s="21"/>
      <c r="J158" s="1"/>
      <c r="K158" s="180"/>
      <c r="L158" s="18"/>
      <c r="M158" s="1"/>
      <c r="N158" s="22"/>
      <c r="O158" s="170">
        <f>$AE$21</f>
        <v>1</v>
      </c>
      <c r="P158" s="1"/>
      <c r="Q158" s="21"/>
      <c r="R158" s="21"/>
      <c r="S158" s="21"/>
      <c r="T158" s="21"/>
      <c r="U158" s="21"/>
      <c r="V158" s="1"/>
      <c r="W158" s="180"/>
      <c r="X158" s="18"/>
    </row>
    <row r="159" spans="1:24" ht="25" customHeight="1" x14ac:dyDescent="0.2">
      <c r="A159" s="2"/>
      <c r="B159" s="22"/>
      <c r="C159" s="171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1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5" customHeight="1" x14ac:dyDescent="0.15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5" customHeight="1" x14ac:dyDescent="0.1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5" customHeight="1" x14ac:dyDescent="0.15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5" customHeight="1" x14ac:dyDescent="0.15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- 2ª Divisão - Palmeiras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- 2ª Divisão - Palmeiras</v>
      </c>
      <c r="X163" s="33"/>
    </row>
    <row r="164" spans="1:24" ht="2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5" customHeight="1" x14ac:dyDescent="0.2">
      <c r="A165" s="2">
        <v>1</v>
      </c>
      <c r="B165" s="15"/>
      <c r="C165" s="19" t="s">
        <v>23</v>
      </c>
      <c r="D165" s="16"/>
      <c r="E165" s="172" t="str">
        <f>$AF$22</f>
        <v xml:space="preserve"> JAIR ANTONIO-CMSP </v>
      </c>
      <c r="F165" s="173"/>
      <c r="G165" s="173"/>
      <c r="H165" s="173"/>
      <c r="I165" s="174"/>
      <c r="J165" s="1"/>
      <c r="K165" s="1"/>
      <c r="L165" s="18"/>
      <c r="M165" s="1"/>
      <c r="N165" s="15"/>
      <c r="O165" s="19" t="s">
        <v>23</v>
      </c>
      <c r="P165" s="16"/>
      <c r="Q165" s="172" t="str">
        <f>$AF$23</f>
        <v xml:space="preserve"> ALEX LUCATELLI-SCCP </v>
      </c>
      <c r="R165" s="173"/>
      <c r="S165" s="173"/>
      <c r="T165" s="173"/>
      <c r="U165" s="174"/>
      <c r="V165" s="1"/>
      <c r="W165" s="1"/>
      <c r="X165" s="18"/>
    </row>
    <row r="166" spans="1:24" ht="25" customHeight="1" x14ac:dyDescent="0.2">
      <c r="A166" s="2">
        <v>1</v>
      </c>
      <c r="B166" s="15"/>
      <c r="C166" s="170">
        <f>$AC$22</f>
        <v>1</v>
      </c>
      <c r="D166" s="20"/>
      <c r="E166" s="175"/>
      <c r="F166" s="176"/>
      <c r="G166" s="176"/>
      <c r="H166" s="176"/>
      <c r="I166" s="177"/>
      <c r="J166" s="1"/>
      <c r="K166" s="178"/>
      <c r="L166" s="18"/>
      <c r="M166" s="1"/>
      <c r="N166" s="15"/>
      <c r="O166" s="170">
        <f>$AC$23</f>
        <v>1</v>
      </c>
      <c r="P166" s="20"/>
      <c r="Q166" s="175"/>
      <c r="R166" s="176"/>
      <c r="S166" s="176"/>
      <c r="T166" s="176"/>
      <c r="U166" s="177"/>
      <c r="V166" s="1"/>
      <c r="W166" s="178"/>
      <c r="X166" s="18"/>
    </row>
    <row r="167" spans="1:24" ht="25" customHeight="1" x14ac:dyDescent="0.2">
      <c r="A167" s="2"/>
      <c r="B167" s="15"/>
      <c r="C167" s="171"/>
      <c r="D167" s="20"/>
      <c r="E167" s="21"/>
      <c r="F167" s="21"/>
      <c r="G167" s="21"/>
      <c r="H167" s="21"/>
      <c r="I167" s="21"/>
      <c r="J167" s="1"/>
      <c r="K167" s="179"/>
      <c r="L167" s="18"/>
      <c r="M167" s="1"/>
      <c r="N167" s="15"/>
      <c r="O167" s="171"/>
      <c r="P167" s="20"/>
      <c r="Q167" s="21"/>
      <c r="R167" s="21"/>
      <c r="S167" s="21"/>
      <c r="T167" s="21"/>
      <c r="U167" s="21"/>
      <c r="V167" s="1"/>
      <c r="W167" s="179"/>
      <c r="X167" s="18"/>
    </row>
    <row r="168" spans="1:24" ht="2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0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0"/>
      <c r="X168" s="18"/>
    </row>
    <row r="169" spans="1:24" ht="2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5" customHeight="1" x14ac:dyDescent="0.15">
      <c r="A170" s="2"/>
      <c r="B170" s="22"/>
      <c r="C170" s="170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0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5" customHeight="1" x14ac:dyDescent="0.15">
      <c r="A171" s="2">
        <v>1</v>
      </c>
      <c r="B171" s="22"/>
      <c r="C171" s="171"/>
      <c r="D171" s="1"/>
      <c r="E171" s="172" t="str">
        <f>$AG$22</f>
        <v xml:space="preserve"> ESPEL-CFC </v>
      </c>
      <c r="F171" s="173"/>
      <c r="G171" s="173"/>
      <c r="H171" s="173"/>
      <c r="I171" s="174"/>
      <c r="J171" s="1"/>
      <c r="K171" s="1"/>
      <c r="L171" s="18"/>
      <c r="M171" s="1"/>
      <c r="N171" s="22"/>
      <c r="O171" s="171"/>
      <c r="P171" s="1"/>
      <c r="Q171" s="172" t="str">
        <f>$AG$23</f>
        <v xml:space="preserve"> ARGENTINO-SPFC </v>
      </c>
      <c r="R171" s="173"/>
      <c r="S171" s="173"/>
      <c r="T171" s="173"/>
      <c r="U171" s="174"/>
      <c r="V171" s="1"/>
      <c r="W171" s="1"/>
      <c r="X171" s="18"/>
    </row>
    <row r="172" spans="1:24" ht="25" customHeight="1" x14ac:dyDescent="0.15">
      <c r="A172" s="2">
        <v>1</v>
      </c>
      <c r="B172" s="22"/>
      <c r="C172" s="1"/>
      <c r="D172" s="1"/>
      <c r="E172" s="175"/>
      <c r="F172" s="176"/>
      <c r="G172" s="176"/>
      <c r="H172" s="176"/>
      <c r="I172" s="177"/>
      <c r="J172" s="1"/>
      <c r="K172" s="178"/>
      <c r="L172" s="18"/>
      <c r="M172" s="1"/>
      <c r="N172" s="22"/>
      <c r="O172" s="1"/>
      <c r="P172" s="1"/>
      <c r="Q172" s="175"/>
      <c r="R172" s="176"/>
      <c r="S172" s="176"/>
      <c r="T172" s="176"/>
      <c r="U172" s="177"/>
      <c r="V172" s="1"/>
      <c r="W172" s="178"/>
      <c r="X172" s="18"/>
    </row>
    <row r="173" spans="1:24" ht="2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79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79"/>
      <c r="X173" s="18"/>
    </row>
    <row r="174" spans="1:24" ht="25" customHeight="1" x14ac:dyDescent="0.2">
      <c r="A174" s="2"/>
      <c r="B174" s="22"/>
      <c r="C174" s="170">
        <f>$AE$22</f>
        <v>5</v>
      </c>
      <c r="D174" s="1"/>
      <c r="E174" s="21"/>
      <c r="F174" s="21"/>
      <c r="G174" s="21"/>
      <c r="H174" s="21"/>
      <c r="I174" s="21"/>
      <c r="J174" s="1"/>
      <c r="K174" s="180"/>
      <c r="L174" s="18"/>
      <c r="M174" s="1"/>
      <c r="N174" s="22"/>
      <c r="O174" s="170">
        <f>$AE$23</f>
        <v>3</v>
      </c>
      <c r="P174" s="1"/>
      <c r="Q174" s="21"/>
      <c r="R174" s="21"/>
      <c r="S174" s="21"/>
      <c r="T174" s="21"/>
      <c r="U174" s="21"/>
      <c r="V174" s="1"/>
      <c r="W174" s="180"/>
      <c r="X174" s="18"/>
    </row>
    <row r="175" spans="1:24" ht="25" customHeight="1" x14ac:dyDescent="0.2">
      <c r="A175" s="2"/>
      <c r="B175" s="22"/>
      <c r="C175" s="171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1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5" customHeight="1" x14ac:dyDescent="0.15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5" customHeight="1" x14ac:dyDescent="0.1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5" customHeight="1" x14ac:dyDescent="0.15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5" customHeight="1" x14ac:dyDescent="0.15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- 2ª Divisão - Palmeiras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- 2ª Divisão - Palmeiras</v>
      </c>
      <c r="X179" s="33"/>
    </row>
    <row r="180" spans="1:24" ht="2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5" customHeight="1" x14ac:dyDescent="0.2">
      <c r="A181" s="2">
        <v>1</v>
      </c>
      <c r="B181" s="15"/>
      <c r="C181" s="19" t="s">
        <v>23</v>
      </c>
      <c r="D181" s="16"/>
      <c r="E181" s="172" t="str">
        <f>$AF$24</f>
        <v xml:space="preserve"> VANNO-SEP </v>
      </c>
      <c r="F181" s="173"/>
      <c r="G181" s="173"/>
      <c r="H181" s="173"/>
      <c r="I181" s="174"/>
      <c r="J181" s="1"/>
      <c r="K181" s="1"/>
      <c r="L181" s="18"/>
      <c r="M181" s="1"/>
      <c r="N181" s="15"/>
      <c r="O181" s="19" t="s">
        <v>23</v>
      </c>
      <c r="P181" s="16"/>
      <c r="Q181" s="172" t="str">
        <f>$AF$25</f>
        <v xml:space="preserve"> CELINHO-SPFC </v>
      </c>
      <c r="R181" s="173"/>
      <c r="S181" s="173"/>
      <c r="T181" s="173"/>
      <c r="U181" s="174"/>
      <c r="V181" s="1"/>
      <c r="W181" s="1"/>
      <c r="X181" s="18"/>
    </row>
    <row r="182" spans="1:24" ht="25" customHeight="1" x14ac:dyDescent="0.2">
      <c r="A182" s="2">
        <v>1</v>
      </c>
      <c r="B182" s="15"/>
      <c r="C182" s="170">
        <f>$AC$24</f>
        <v>1</v>
      </c>
      <c r="D182" s="20"/>
      <c r="E182" s="175"/>
      <c r="F182" s="176"/>
      <c r="G182" s="176"/>
      <c r="H182" s="176"/>
      <c r="I182" s="177"/>
      <c r="J182" s="1"/>
      <c r="K182" s="178"/>
      <c r="L182" s="18"/>
      <c r="M182" s="1"/>
      <c r="N182" s="15"/>
      <c r="O182" s="170">
        <f>$AC$25</f>
        <v>1</v>
      </c>
      <c r="P182" s="20"/>
      <c r="Q182" s="175"/>
      <c r="R182" s="176"/>
      <c r="S182" s="176"/>
      <c r="T182" s="176"/>
      <c r="U182" s="177"/>
      <c r="V182" s="1"/>
      <c r="W182" s="178"/>
      <c r="X182" s="18"/>
    </row>
    <row r="183" spans="1:24" ht="25" customHeight="1" x14ac:dyDescent="0.2">
      <c r="A183" s="2"/>
      <c r="B183" s="15"/>
      <c r="C183" s="171"/>
      <c r="D183" s="20"/>
      <c r="E183" s="21"/>
      <c r="F183" s="21"/>
      <c r="G183" s="21"/>
      <c r="H183" s="21"/>
      <c r="I183" s="21"/>
      <c r="J183" s="1"/>
      <c r="K183" s="179"/>
      <c r="L183" s="18"/>
      <c r="M183" s="1"/>
      <c r="N183" s="15"/>
      <c r="O183" s="171"/>
      <c r="P183" s="20"/>
      <c r="Q183" s="21"/>
      <c r="R183" s="21"/>
      <c r="S183" s="21"/>
      <c r="T183" s="21"/>
      <c r="U183" s="21"/>
      <c r="V183" s="1"/>
      <c r="W183" s="179"/>
      <c r="X183" s="18"/>
    </row>
    <row r="184" spans="1:24" ht="2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0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0"/>
      <c r="X184" s="18"/>
    </row>
    <row r="185" spans="1:24" ht="2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5" customHeight="1" x14ac:dyDescent="0.15">
      <c r="A186" s="2"/>
      <c r="B186" s="22"/>
      <c r="C186" s="170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0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5" customHeight="1" x14ac:dyDescent="0.15">
      <c r="A187" s="2">
        <v>1</v>
      </c>
      <c r="B187" s="22"/>
      <c r="C187" s="171"/>
      <c r="D187" s="1"/>
      <c r="E187" s="172" t="str">
        <f>$AG$24</f>
        <v xml:space="preserve"> PEDRO NETO-SPFC </v>
      </c>
      <c r="F187" s="173"/>
      <c r="G187" s="173"/>
      <c r="H187" s="173"/>
      <c r="I187" s="174"/>
      <c r="J187" s="1"/>
      <c r="K187" s="1"/>
      <c r="L187" s="18"/>
      <c r="M187" s="1"/>
      <c r="N187" s="22"/>
      <c r="O187" s="171"/>
      <c r="P187" s="1"/>
      <c r="Q187" s="172" t="str">
        <f>$AG$25</f>
        <v xml:space="preserve"> RODRIGO RIBEIRO-SCCP </v>
      </c>
      <c r="R187" s="173"/>
      <c r="S187" s="173"/>
      <c r="T187" s="173"/>
      <c r="U187" s="174"/>
      <c r="V187" s="1"/>
      <c r="W187" s="1"/>
      <c r="X187" s="18"/>
    </row>
    <row r="188" spans="1:24" ht="25" customHeight="1" x14ac:dyDescent="0.15">
      <c r="A188" s="2">
        <v>1</v>
      </c>
      <c r="B188" s="22"/>
      <c r="C188" s="1"/>
      <c r="D188" s="1"/>
      <c r="E188" s="175"/>
      <c r="F188" s="176"/>
      <c r="G188" s="176"/>
      <c r="H188" s="176"/>
      <c r="I188" s="177"/>
      <c r="J188" s="1"/>
      <c r="K188" s="178"/>
      <c r="L188" s="18"/>
      <c r="M188" s="1"/>
      <c r="N188" s="22"/>
      <c r="O188" s="1"/>
      <c r="P188" s="1"/>
      <c r="Q188" s="175"/>
      <c r="R188" s="176"/>
      <c r="S188" s="176"/>
      <c r="T188" s="176"/>
      <c r="U188" s="177"/>
      <c r="V188" s="1"/>
      <c r="W188" s="178"/>
      <c r="X188" s="18"/>
    </row>
    <row r="189" spans="1:24" ht="2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79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79"/>
      <c r="X189" s="18"/>
    </row>
    <row r="190" spans="1:24" ht="25" customHeight="1" x14ac:dyDescent="0.2">
      <c r="A190" s="2"/>
      <c r="B190" s="22"/>
      <c r="C190" s="170">
        <f>$AE$24</f>
        <v>4</v>
      </c>
      <c r="D190" s="1"/>
      <c r="E190" s="21"/>
      <c r="F190" s="21"/>
      <c r="G190" s="21"/>
      <c r="H190" s="21"/>
      <c r="I190" s="21"/>
      <c r="J190" s="1"/>
      <c r="K190" s="180"/>
      <c r="L190" s="18"/>
      <c r="M190" s="1"/>
      <c r="N190" s="22"/>
      <c r="O190" s="170">
        <f>$AE$25</f>
        <v>2</v>
      </c>
      <c r="P190" s="1"/>
      <c r="Q190" s="21"/>
      <c r="R190" s="21"/>
      <c r="S190" s="21"/>
      <c r="T190" s="21"/>
      <c r="U190" s="21"/>
      <c r="V190" s="1"/>
      <c r="W190" s="180"/>
      <c r="X190" s="18"/>
    </row>
    <row r="191" spans="1:24" ht="25" customHeight="1" x14ac:dyDescent="0.2">
      <c r="A191" s="2"/>
      <c r="B191" s="22"/>
      <c r="C191" s="171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1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5" customHeight="1" x14ac:dyDescent="0.15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5" customHeight="1" x14ac:dyDescent="0.15">
      <c r="A193" s="2"/>
    </row>
    <row r="194" spans="1:24" ht="25" customHeight="1" x14ac:dyDescent="0.15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5" customHeight="1" x14ac:dyDescent="0.15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- 2ª Divisão - Palmeiras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- 2ª Divisão - Palmeiras</v>
      </c>
      <c r="X195" s="33"/>
    </row>
    <row r="196" spans="1:24" ht="2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5" customHeight="1" x14ac:dyDescent="0.2">
      <c r="A197" s="2">
        <v>1</v>
      </c>
      <c r="B197" s="15"/>
      <c r="C197" s="19" t="s">
        <v>23</v>
      </c>
      <c r="D197" s="16"/>
      <c r="E197" s="172" t="str">
        <f>$AF$26</f>
        <v xml:space="preserve"> LOIACONO-CFC </v>
      </c>
      <c r="F197" s="173"/>
      <c r="G197" s="173"/>
      <c r="H197" s="173"/>
      <c r="I197" s="174"/>
      <c r="J197" s="1"/>
      <c r="K197" s="1"/>
      <c r="L197" s="18"/>
      <c r="M197" s="1"/>
      <c r="N197" s="15"/>
      <c r="O197" s="19" t="s">
        <v>23</v>
      </c>
      <c r="P197" s="16"/>
      <c r="Q197" s="172" t="str">
        <f>$AF$27</f>
        <v xml:space="preserve"> RINCO-CFC </v>
      </c>
      <c r="R197" s="173"/>
      <c r="S197" s="173"/>
      <c r="T197" s="173"/>
      <c r="U197" s="174"/>
      <c r="V197" s="1"/>
      <c r="W197" s="1"/>
      <c r="X197" s="18"/>
    </row>
    <row r="198" spans="1:24" ht="25" customHeight="1" x14ac:dyDescent="0.2">
      <c r="A198" s="2">
        <v>1</v>
      </c>
      <c r="B198" s="15"/>
      <c r="C198" s="170">
        <f>$AC$26</f>
        <v>1</v>
      </c>
      <c r="D198" s="20"/>
      <c r="E198" s="175"/>
      <c r="F198" s="176"/>
      <c r="G198" s="176"/>
      <c r="H198" s="176"/>
      <c r="I198" s="177"/>
      <c r="J198" s="1"/>
      <c r="K198" s="178"/>
      <c r="L198" s="18"/>
      <c r="M198" s="1"/>
      <c r="N198" s="15"/>
      <c r="O198" s="170">
        <f>$AC$27</f>
        <v>1</v>
      </c>
      <c r="P198" s="20"/>
      <c r="Q198" s="175"/>
      <c r="R198" s="176"/>
      <c r="S198" s="176"/>
      <c r="T198" s="176"/>
      <c r="U198" s="177"/>
      <c r="V198" s="1"/>
      <c r="W198" s="178"/>
      <c r="X198" s="18"/>
    </row>
    <row r="199" spans="1:24" ht="25" customHeight="1" x14ac:dyDescent="0.2">
      <c r="A199" s="2"/>
      <c r="B199" s="15"/>
      <c r="C199" s="171"/>
      <c r="D199" s="20"/>
      <c r="E199" s="21"/>
      <c r="F199" s="21"/>
      <c r="G199" s="21"/>
      <c r="H199" s="21"/>
      <c r="I199" s="21"/>
      <c r="J199" s="1"/>
      <c r="K199" s="179"/>
      <c r="L199" s="18"/>
      <c r="M199" s="1"/>
      <c r="N199" s="15"/>
      <c r="O199" s="171"/>
      <c r="P199" s="20"/>
      <c r="Q199" s="21"/>
      <c r="R199" s="21"/>
      <c r="S199" s="21"/>
      <c r="T199" s="21"/>
      <c r="U199" s="21"/>
      <c r="V199" s="1"/>
      <c r="W199" s="179"/>
      <c r="X199" s="18"/>
    </row>
    <row r="200" spans="1:24" ht="2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0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0"/>
      <c r="X200" s="18"/>
    </row>
    <row r="201" spans="1:24" ht="2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5" customHeight="1" x14ac:dyDescent="0.15">
      <c r="A202" s="2"/>
      <c r="B202" s="22"/>
      <c r="C202" s="170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0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5" customHeight="1" x14ac:dyDescent="0.15">
      <c r="A203" s="2">
        <v>1</v>
      </c>
      <c r="B203" s="22"/>
      <c r="C203" s="171"/>
      <c r="D203" s="1"/>
      <c r="E203" s="172" t="str">
        <f>$AG$26</f>
        <v xml:space="preserve"> HEITOR VENDEIRO-CMSP </v>
      </c>
      <c r="F203" s="173"/>
      <c r="G203" s="173"/>
      <c r="H203" s="173"/>
      <c r="I203" s="174"/>
      <c r="J203" s="1"/>
      <c r="K203" s="1"/>
      <c r="L203" s="18"/>
      <c r="M203" s="1"/>
      <c r="N203" s="22"/>
      <c r="O203" s="171"/>
      <c r="P203" s="1"/>
      <c r="Q203" s="172" t="str">
        <f>$AG$27</f>
        <v xml:space="preserve"> ESPEL-CFC </v>
      </c>
      <c r="R203" s="173"/>
      <c r="S203" s="173"/>
      <c r="T203" s="173"/>
      <c r="U203" s="174"/>
      <c r="V203" s="1"/>
      <c r="W203" s="1"/>
      <c r="X203" s="18"/>
    </row>
    <row r="204" spans="1:24" ht="25" customHeight="1" x14ac:dyDescent="0.15">
      <c r="A204" s="2">
        <v>1</v>
      </c>
      <c r="B204" s="22"/>
      <c r="C204" s="1"/>
      <c r="D204" s="1"/>
      <c r="E204" s="175"/>
      <c r="F204" s="176"/>
      <c r="G204" s="176"/>
      <c r="H204" s="176"/>
      <c r="I204" s="177"/>
      <c r="J204" s="1"/>
      <c r="K204" s="178"/>
      <c r="L204" s="18"/>
      <c r="M204" s="1"/>
      <c r="N204" s="22"/>
      <c r="O204" s="1"/>
      <c r="P204" s="1"/>
      <c r="Q204" s="175"/>
      <c r="R204" s="176"/>
      <c r="S204" s="176"/>
      <c r="T204" s="176"/>
      <c r="U204" s="177"/>
      <c r="V204" s="1"/>
      <c r="W204" s="178"/>
      <c r="X204" s="18"/>
    </row>
    <row r="205" spans="1:24" ht="2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79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79"/>
      <c r="X205" s="18"/>
    </row>
    <row r="206" spans="1:24" ht="25" customHeight="1" x14ac:dyDescent="0.2">
      <c r="A206" s="2"/>
      <c r="B206" s="22"/>
      <c r="C206" s="170">
        <f>$AE$26</f>
        <v>4</v>
      </c>
      <c r="D206" s="1"/>
      <c r="E206" s="21"/>
      <c r="F206" s="21"/>
      <c r="G206" s="21"/>
      <c r="H206" s="21"/>
      <c r="I206" s="21"/>
      <c r="J206" s="1"/>
      <c r="K206" s="180"/>
      <c r="L206" s="18"/>
      <c r="M206" s="1"/>
      <c r="N206" s="22"/>
      <c r="O206" s="170">
        <f>$AE$27</f>
        <v>2</v>
      </c>
      <c r="P206" s="1"/>
      <c r="Q206" s="21"/>
      <c r="R206" s="21"/>
      <c r="S206" s="21"/>
      <c r="T206" s="21"/>
      <c r="U206" s="21"/>
      <c r="V206" s="1"/>
      <c r="W206" s="180"/>
      <c r="X206" s="18"/>
    </row>
    <row r="207" spans="1:24" ht="25" customHeight="1" x14ac:dyDescent="0.2">
      <c r="A207" s="2"/>
      <c r="B207" s="22"/>
      <c r="C207" s="171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1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5" customHeight="1" x14ac:dyDescent="0.15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5" customHeight="1" x14ac:dyDescent="0.1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5" customHeight="1" x14ac:dyDescent="0.15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5" customHeight="1" x14ac:dyDescent="0.15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- 2ª Divisão - Palmeiras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- 2ª Divisão - Palmeiras</v>
      </c>
      <c r="X211" s="33"/>
    </row>
    <row r="212" spans="1:24" ht="2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5" customHeight="1" x14ac:dyDescent="0.2">
      <c r="A213" s="2">
        <v>1</v>
      </c>
      <c r="B213" s="15"/>
      <c r="C213" s="19" t="s">
        <v>23</v>
      </c>
      <c r="D213" s="16"/>
      <c r="E213" s="172" t="str">
        <f>$AF$28</f>
        <v xml:space="preserve"> BV-CFC </v>
      </c>
      <c r="F213" s="173"/>
      <c r="G213" s="173"/>
      <c r="H213" s="173"/>
      <c r="I213" s="174"/>
      <c r="J213" s="1"/>
      <c r="K213" s="1"/>
      <c r="L213" s="18"/>
      <c r="M213" s="1"/>
      <c r="N213" s="15"/>
      <c r="O213" s="19" t="s">
        <v>23</v>
      </c>
      <c r="P213" s="16"/>
      <c r="Q213" s="172" t="str">
        <f>$AF$29</f>
        <v xml:space="preserve"> ALEX LUCATELLI-SCCP </v>
      </c>
      <c r="R213" s="173"/>
      <c r="S213" s="173"/>
      <c r="T213" s="173"/>
      <c r="U213" s="174"/>
      <c r="V213" s="1"/>
      <c r="W213" s="1"/>
      <c r="X213" s="18"/>
    </row>
    <row r="214" spans="1:24" ht="25" customHeight="1" x14ac:dyDescent="0.2">
      <c r="A214" s="2">
        <v>1</v>
      </c>
      <c r="B214" s="15"/>
      <c r="C214" s="170">
        <f>$AC$28</f>
        <v>1</v>
      </c>
      <c r="D214" s="20"/>
      <c r="E214" s="175"/>
      <c r="F214" s="176"/>
      <c r="G214" s="176"/>
      <c r="H214" s="176"/>
      <c r="I214" s="177"/>
      <c r="J214" s="1"/>
      <c r="K214" s="178"/>
      <c r="L214" s="18"/>
      <c r="M214" s="1"/>
      <c r="N214" s="15"/>
      <c r="O214" s="170">
        <f>$AC$29</f>
        <v>1</v>
      </c>
      <c r="P214" s="20"/>
      <c r="Q214" s="175"/>
      <c r="R214" s="176"/>
      <c r="S214" s="176"/>
      <c r="T214" s="176"/>
      <c r="U214" s="177"/>
      <c r="V214" s="1"/>
      <c r="W214" s="178"/>
      <c r="X214" s="18"/>
    </row>
    <row r="215" spans="1:24" ht="25" customHeight="1" x14ac:dyDescent="0.2">
      <c r="A215" s="2"/>
      <c r="B215" s="15"/>
      <c r="C215" s="171"/>
      <c r="D215" s="20"/>
      <c r="E215" s="21"/>
      <c r="F215" s="21"/>
      <c r="G215" s="21"/>
      <c r="H215" s="21"/>
      <c r="I215" s="21"/>
      <c r="J215" s="1"/>
      <c r="K215" s="179"/>
      <c r="L215" s="18"/>
      <c r="M215" s="1"/>
      <c r="N215" s="15"/>
      <c r="O215" s="171"/>
      <c r="P215" s="20"/>
      <c r="Q215" s="21"/>
      <c r="R215" s="21"/>
      <c r="S215" s="21"/>
      <c r="T215" s="21"/>
      <c r="U215" s="21"/>
      <c r="V215" s="1"/>
      <c r="W215" s="179"/>
      <c r="X215" s="18"/>
    </row>
    <row r="216" spans="1:24" ht="2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0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0"/>
      <c r="X216" s="18"/>
    </row>
    <row r="217" spans="1:24" ht="2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5" customHeight="1" x14ac:dyDescent="0.15">
      <c r="A218" s="2"/>
      <c r="B218" s="22"/>
      <c r="C218" s="170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0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5" customHeight="1" x14ac:dyDescent="0.15">
      <c r="A219" s="2">
        <v>1</v>
      </c>
      <c r="B219" s="22"/>
      <c r="C219" s="171"/>
      <c r="D219" s="1"/>
      <c r="E219" s="172" t="str">
        <f>$AG$28</f>
        <v xml:space="preserve"> JAIR ANTONIO-CMSP </v>
      </c>
      <c r="F219" s="173"/>
      <c r="G219" s="173"/>
      <c r="H219" s="173"/>
      <c r="I219" s="174"/>
      <c r="J219" s="1"/>
      <c r="K219" s="1"/>
      <c r="L219" s="18"/>
      <c r="M219" s="1"/>
      <c r="N219" s="22"/>
      <c r="O219" s="171"/>
      <c r="P219" s="1"/>
      <c r="Q219" s="172" t="str">
        <f>$AG$29</f>
        <v xml:space="preserve"> PEDRO NETO-SPFC </v>
      </c>
      <c r="R219" s="173"/>
      <c r="S219" s="173"/>
      <c r="T219" s="173"/>
      <c r="U219" s="174"/>
      <c r="V219" s="1"/>
      <c r="W219" s="1"/>
      <c r="X219" s="18"/>
    </row>
    <row r="220" spans="1:24" ht="25" customHeight="1" x14ac:dyDescent="0.15">
      <c r="A220" s="2">
        <v>1</v>
      </c>
      <c r="B220" s="22"/>
      <c r="C220" s="1"/>
      <c r="D220" s="1"/>
      <c r="E220" s="175"/>
      <c r="F220" s="176"/>
      <c r="G220" s="176"/>
      <c r="H220" s="176"/>
      <c r="I220" s="177"/>
      <c r="J220" s="1"/>
      <c r="K220" s="178"/>
      <c r="L220" s="18"/>
      <c r="M220" s="1"/>
      <c r="N220" s="22"/>
      <c r="O220" s="1"/>
      <c r="P220" s="1"/>
      <c r="Q220" s="175"/>
      <c r="R220" s="176"/>
      <c r="S220" s="176"/>
      <c r="T220" s="176"/>
      <c r="U220" s="177"/>
      <c r="V220" s="1"/>
      <c r="W220" s="178"/>
      <c r="X220" s="18"/>
    </row>
    <row r="221" spans="1:24" ht="2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79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79"/>
      <c r="X221" s="18"/>
    </row>
    <row r="222" spans="1:24" ht="25" customHeight="1" x14ac:dyDescent="0.2">
      <c r="A222" s="2"/>
      <c r="B222" s="22"/>
      <c r="C222" s="170">
        <f>$AE$28</f>
        <v>6</v>
      </c>
      <c r="D222" s="1"/>
      <c r="E222" s="21"/>
      <c r="F222" s="21"/>
      <c r="G222" s="21"/>
      <c r="H222" s="21"/>
      <c r="I222" s="21"/>
      <c r="J222" s="1"/>
      <c r="K222" s="180"/>
      <c r="L222" s="18"/>
      <c r="M222" s="1"/>
      <c r="N222" s="22"/>
      <c r="O222" s="170">
        <f>$AE$29</f>
        <v>1</v>
      </c>
      <c r="P222" s="1"/>
      <c r="Q222" s="21"/>
      <c r="R222" s="21"/>
      <c r="S222" s="21"/>
      <c r="T222" s="21"/>
      <c r="U222" s="21"/>
      <c r="V222" s="1"/>
      <c r="W222" s="180"/>
      <c r="X222" s="18"/>
    </row>
    <row r="223" spans="1:24" ht="25" customHeight="1" x14ac:dyDescent="0.2">
      <c r="A223" s="2"/>
      <c r="B223" s="22"/>
      <c r="C223" s="171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1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5" customHeight="1" x14ac:dyDescent="0.15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5" customHeight="1" x14ac:dyDescent="0.1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5" customHeight="1" x14ac:dyDescent="0.15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5" customHeight="1" x14ac:dyDescent="0.15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- 2ª Divisão - Palmeiras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- 2ª Divisão - Palmeiras</v>
      </c>
      <c r="X227" s="33"/>
    </row>
    <row r="228" spans="1:24" ht="2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5" customHeight="1" x14ac:dyDescent="0.2">
      <c r="A229" s="2">
        <v>1</v>
      </c>
      <c r="B229" s="15"/>
      <c r="C229" s="19" t="s">
        <v>23</v>
      </c>
      <c r="D229" s="16"/>
      <c r="E229" s="172" t="str">
        <f>$AF$30</f>
        <v xml:space="preserve"> ARGENTINO-SPFC </v>
      </c>
      <c r="F229" s="173"/>
      <c r="G229" s="173"/>
      <c r="H229" s="173"/>
      <c r="I229" s="174"/>
      <c r="J229" s="1"/>
      <c r="K229" s="1"/>
      <c r="L229" s="18"/>
      <c r="M229" s="1"/>
      <c r="N229" s="15"/>
      <c r="O229" s="19" t="s">
        <v>23</v>
      </c>
      <c r="P229" s="16"/>
      <c r="Q229" s="172" t="str">
        <f>$AF$31</f>
        <v xml:space="preserve"> VANNO-SEP </v>
      </c>
      <c r="R229" s="173"/>
      <c r="S229" s="173"/>
      <c r="T229" s="173"/>
      <c r="U229" s="174"/>
      <c r="V229" s="1"/>
      <c r="W229" s="1"/>
      <c r="X229" s="18"/>
    </row>
    <row r="230" spans="1:24" ht="25" customHeight="1" x14ac:dyDescent="0.2">
      <c r="A230" s="2">
        <v>1</v>
      </c>
      <c r="B230" s="15"/>
      <c r="C230" s="170">
        <f>$AC$30</f>
        <v>1</v>
      </c>
      <c r="D230" s="20"/>
      <c r="E230" s="175"/>
      <c r="F230" s="176"/>
      <c r="G230" s="176"/>
      <c r="H230" s="176"/>
      <c r="I230" s="177"/>
      <c r="J230" s="1"/>
      <c r="K230" s="178"/>
      <c r="L230" s="18"/>
      <c r="M230" s="1"/>
      <c r="N230" s="15"/>
      <c r="O230" s="170">
        <f>$AC$31</f>
        <v>1</v>
      </c>
      <c r="P230" s="20"/>
      <c r="Q230" s="175"/>
      <c r="R230" s="176"/>
      <c r="S230" s="176"/>
      <c r="T230" s="176"/>
      <c r="U230" s="177"/>
      <c r="V230" s="1"/>
      <c r="W230" s="178"/>
      <c r="X230" s="18"/>
    </row>
    <row r="231" spans="1:24" ht="25" customHeight="1" x14ac:dyDescent="0.2">
      <c r="A231" s="2"/>
      <c r="B231" s="15"/>
      <c r="C231" s="171"/>
      <c r="D231" s="20"/>
      <c r="E231" s="21"/>
      <c r="F231" s="21"/>
      <c r="G231" s="21"/>
      <c r="H231" s="21"/>
      <c r="I231" s="21"/>
      <c r="J231" s="1"/>
      <c r="K231" s="179"/>
      <c r="L231" s="18"/>
      <c r="M231" s="1"/>
      <c r="N231" s="15"/>
      <c r="O231" s="171"/>
      <c r="P231" s="20"/>
      <c r="Q231" s="21"/>
      <c r="R231" s="21"/>
      <c r="S231" s="21"/>
      <c r="T231" s="21"/>
      <c r="U231" s="21"/>
      <c r="V231" s="1"/>
      <c r="W231" s="179"/>
      <c r="X231" s="18"/>
    </row>
    <row r="232" spans="1:24" ht="2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0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0"/>
      <c r="X232" s="18"/>
    </row>
    <row r="233" spans="1:24" ht="2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5" customHeight="1" x14ac:dyDescent="0.15">
      <c r="A234" s="2"/>
      <c r="B234" s="22"/>
      <c r="C234" s="170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0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5" customHeight="1" x14ac:dyDescent="0.15">
      <c r="A235" s="2">
        <v>1</v>
      </c>
      <c r="B235" s="22"/>
      <c r="C235" s="171"/>
      <c r="D235" s="1"/>
      <c r="E235" s="172" t="str">
        <f>$AG$30</f>
        <v xml:space="preserve"> RODRIGO RIBEIRO-SCCP </v>
      </c>
      <c r="F235" s="173"/>
      <c r="G235" s="173"/>
      <c r="H235" s="173"/>
      <c r="I235" s="174"/>
      <c r="J235" s="1"/>
      <c r="K235" s="1"/>
      <c r="L235" s="18"/>
      <c r="M235" s="1"/>
      <c r="N235" s="22"/>
      <c r="O235" s="171"/>
      <c r="P235" s="1"/>
      <c r="Q235" s="172" t="str">
        <f>$AG$31</f>
        <v xml:space="preserve"> CELINHO-SPFC </v>
      </c>
      <c r="R235" s="173"/>
      <c r="S235" s="173"/>
      <c r="T235" s="173"/>
      <c r="U235" s="174"/>
      <c r="V235" s="1"/>
      <c r="W235" s="1"/>
      <c r="X235" s="18"/>
    </row>
    <row r="236" spans="1:24" ht="25" customHeight="1" x14ac:dyDescent="0.15">
      <c r="A236" s="2">
        <v>1</v>
      </c>
      <c r="B236" s="22"/>
      <c r="C236" s="1"/>
      <c r="D236" s="1"/>
      <c r="E236" s="175"/>
      <c r="F236" s="176"/>
      <c r="G236" s="176"/>
      <c r="H236" s="176"/>
      <c r="I236" s="177"/>
      <c r="J236" s="1"/>
      <c r="K236" s="178"/>
      <c r="L236" s="18"/>
      <c r="M236" s="1"/>
      <c r="N236" s="22"/>
      <c r="O236" s="1"/>
      <c r="P236" s="1"/>
      <c r="Q236" s="175"/>
      <c r="R236" s="176"/>
      <c r="S236" s="176"/>
      <c r="T236" s="176"/>
      <c r="U236" s="177"/>
      <c r="V236" s="1"/>
      <c r="W236" s="178"/>
      <c r="X236" s="18"/>
    </row>
    <row r="237" spans="1:24" ht="2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79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79"/>
      <c r="X237" s="18"/>
    </row>
    <row r="238" spans="1:24" ht="25" customHeight="1" x14ac:dyDescent="0.2">
      <c r="A238" s="2"/>
      <c r="B238" s="22"/>
      <c r="C238" s="170">
        <f>$AE$30</f>
        <v>5</v>
      </c>
      <c r="D238" s="1"/>
      <c r="E238" s="21"/>
      <c r="F238" s="21"/>
      <c r="G238" s="21"/>
      <c r="H238" s="21"/>
      <c r="I238" s="21"/>
      <c r="J238" s="1"/>
      <c r="K238" s="180"/>
      <c r="L238" s="18"/>
      <c r="M238" s="1"/>
      <c r="N238" s="22"/>
      <c r="O238" s="170">
        <f>$AE$31</f>
        <v>3</v>
      </c>
      <c r="P238" s="1"/>
      <c r="Q238" s="21"/>
      <c r="R238" s="21"/>
      <c r="S238" s="21"/>
      <c r="T238" s="21"/>
      <c r="U238" s="21"/>
      <c r="V238" s="1"/>
      <c r="W238" s="180"/>
      <c r="X238" s="18"/>
    </row>
    <row r="239" spans="1:24" ht="25" customHeight="1" x14ac:dyDescent="0.2">
      <c r="A239" s="2"/>
      <c r="B239" s="22"/>
      <c r="C239" s="171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1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5" customHeight="1" x14ac:dyDescent="0.15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5" customHeight="1" x14ac:dyDescent="0.1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5" customHeight="1" x14ac:dyDescent="0.15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5" customHeight="1" x14ac:dyDescent="0.15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- 2ª Divisão - Palmeiras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- 2ª Divisão - Palmeiras</v>
      </c>
      <c r="X243" s="33"/>
    </row>
    <row r="244" spans="1:24" ht="2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5" customHeight="1" x14ac:dyDescent="0.2">
      <c r="A245" s="2">
        <v>1</v>
      </c>
      <c r="B245" s="15"/>
      <c r="C245" s="19" t="s">
        <v>23</v>
      </c>
      <c r="D245" s="16"/>
      <c r="E245" s="172" t="str">
        <f>$AF$32</f>
        <v xml:space="preserve"> LOIACONO-CFC </v>
      </c>
      <c r="F245" s="173"/>
      <c r="G245" s="173"/>
      <c r="H245" s="173"/>
      <c r="I245" s="174"/>
      <c r="J245" s="1"/>
      <c r="K245" s="1"/>
      <c r="L245" s="18"/>
      <c r="M245" s="1"/>
      <c r="N245" s="15"/>
      <c r="O245" s="19" t="s">
        <v>23</v>
      </c>
      <c r="P245" s="16"/>
      <c r="Q245" s="172" t="str">
        <f>$AF$33</f>
        <v xml:space="preserve"> HEITOR VENDEIRO-CMSP </v>
      </c>
      <c r="R245" s="173"/>
      <c r="S245" s="173"/>
      <c r="T245" s="173"/>
      <c r="U245" s="174"/>
      <c r="V245" s="1"/>
      <c r="W245" s="1"/>
      <c r="X245" s="18"/>
    </row>
    <row r="246" spans="1:24" ht="25" customHeight="1" x14ac:dyDescent="0.2">
      <c r="A246" s="2">
        <v>1</v>
      </c>
      <c r="B246" s="15"/>
      <c r="C246" s="170">
        <f>$AC$32</f>
        <v>1</v>
      </c>
      <c r="D246" s="20"/>
      <c r="E246" s="175"/>
      <c r="F246" s="176"/>
      <c r="G246" s="176"/>
      <c r="H246" s="176"/>
      <c r="I246" s="177"/>
      <c r="J246" s="1"/>
      <c r="K246" s="178"/>
      <c r="L246" s="18"/>
      <c r="M246" s="1"/>
      <c r="N246" s="15"/>
      <c r="O246" s="170">
        <f>$AC$33</f>
        <v>1</v>
      </c>
      <c r="P246" s="20"/>
      <c r="Q246" s="175"/>
      <c r="R246" s="176"/>
      <c r="S246" s="176"/>
      <c r="T246" s="176"/>
      <c r="U246" s="177"/>
      <c r="V246" s="1"/>
      <c r="W246" s="178"/>
      <c r="X246" s="18"/>
    </row>
    <row r="247" spans="1:24" ht="25" customHeight="1" x14ac:dyDescent="0.2">
      <c r="A247" s="2"/>
      <c r="B247" s="15"/>
      <c r="C247" s="171"/>
      <c r="D247" s="20"/>
      <c r="E247" s="21"/>
      <c r="F247" s="21"/>
      <c r="G247" s="21"/>
      <c r="H247" s="21"/>
      <c r="I247" s="21"/>
      <c r="J247" s="1"/>
      <c r="K247" s="179"/>
      <c r="L247" s="18"/>
      <c r="M247" s="1"/>
      <c r="N247" s="15"/>
      <c r="O247" s="171"/>
      <c r="P247" s="20"/>
      <c r="Q247" s="21"/>
      <c r="R247" s="21"/>
      <c r="S247" s="21"/>
      <c r="T247" s="21"/>
      <c r="U247" s="21"/>
      <c r="V247" s="1"/>
      <c r="W247" s="179"/>
      <c r="X247" s="18"/>
    </row>
    <row r="248" spans="1:24" ht="2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0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0"/>
      <c r="X248" s="18"/>
    </row>
    <row r="249" spans="1:24" ht="2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5" customHeight="1" x14ac:dyDescent="0.15">
      <c r="A250" s="2"/>
      <c r="B250" s="22"/>
      <c r="C250" s="170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0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5" customHeight="1" x14ac:dyDescent="0.15">
      <c r="A251" s="2">
        <v>1</v>
      </c>
      <c r="B251" s="22"/>
      <c r="C251" s="171"/>
      <c r="D251" s="1"/>
      <c r="E251" s="172" t="str">
        <f>$AG$32</f>
        <v xml:space="preserve"> ALEX LUCATELLI-SCCP </v>
      </c>
      <c r="F251" s="173"/>
      <c r="G251" s="173"/>
      <c r="H251" s="173"/>
      <c r="I251" s="174"/>
      <c r="J251" s="1"/>
      <c r="K251" s="1"/>
      <c r="L251" s="18"/>
      <c r="M251" s="1"/>
      <c r="N251" s="22"/>
      <c r="O251" s="171"/>
      <c r="P251" s="1"/>
      <c r="Q251" s="172" t="str">
        <f>$AG$33</f>
        <v xml:space="preserve"> PEDRO NETO-SPFC </v>
      </c>
      <c r="R251" s="173"/>
      <c r="S251" s="173"/>
      <c r="T251" s="173"/>
      <c r="U251" s="174"/>
      <c r="V251" s="1"/>
      <c r="W251" s="1"/>
      <c r="X251" s="18"/>
    </row>
    <row r="252" spans="1:24" ht="25" customHeight="1" x14ac:dyDescent="0.15">
      <c r="A252" s="2">
        <v>1</v>
      </c>
      <c r="B252" s="22"/>
      <c r="C252" s="1"/>
      <c r="D252" s="1"/>
      <c r="E252" s="175"/>
      <c r="F252" s="176"/>
      <c r="G252" s="176"/>
      <c r="H252" s="176"/>
      <c r="I252" s="177"/>
      <c r="J252" s="1"/>
      <c r="K252" s="178"/>
      <c r="L252" s="18"/>
      <c r="M252" s="1"/>
      <c r="N252" s="22"/>
      <c r="O252" s="1"/>
      <c r="P252" s="1"/>
      <c r="Q252" s="175"/>
      <c r="R252" s="176"/>
      <c r="S252" s="176"/>
      <c r="T252" s="176"/>
      <c r="U252" s="177"/>
      <c r="V252" s="1"/>
      <c r="W252" s="178"/>
      <c r="X252" s="18"/>
    </row>
    <row r="253" spans="1:24" ht="2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79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79"/>
      <c r="X253" s="18"/>
    </row>
    <row r="254" spans="1:24" ht="25" customHeight="1" x14ac:dyDescent="0.2">
      <c r="A254" s="2"/>
      <c r="B254" s="22"/>
      <c r="C254" s="170">
        <f>$AE$32</f>
        <v>3</v>
      </c>
      <c r="D254" s="1"/>
      <c r="E254" s="21"/>
      <c r="F254" s="21"/>
      <c r="G254" s="21"/>
      <c r="H254" s="21"/>
      <c r="I254" s="21"/>
      <c r="J254" s="1"/>
      <c r="K254" s="180"/>
      <c r="L254" s="18"/>
      <c r="M254" s="1"/>
      <c r="N254" s="22"/>
      <c r="O254" s="170">
        <f>$AE$33</f>
        <v>2</v>
      </c>
      <c r="P254" s="1"/>
      <c r="Q254" s="21"/>
      <c r="R254" s="21"/>
      <c r="S254" s="21"/>
      <c r="T254" s="21"/>
      <c r="U254" s="21"/>
      <c r="V254" s="1"/>
      <c r="W254" s="180"/>
      <c r="X254" s="18"/>
    </row>
    <row r="255" spans="1:24" ht="25" customHeight="1" x14ac:dyDescent="0.2">
      <c r="A255" s="2"/>
      <c r="B255" s="22"/>
      <c r="C255" s="171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1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5" customHeight="1" x14ac:dyDescent="0.15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5" customHeight="1" x14ac:dyDescent="0.15">
      <c r="A257" s="2"/>
    </row>
    <row r="258" spans="1:24" ht="25" customHeight="1" x14ac:dyDescent="0.15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5" customHeight="1" x14ac:dyDescent="0.15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- 2ª Divisão - Palmeiras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- 2ª Divisão - Palmeiras</v>
      </c>
      <c r="X259" s="33"/>
    </row>
    <row r="260" spans="1:24" ht="2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5" customHeight="1" x14ac:dyDescent="0.2">
      <c r="A261" s="2">
        <v>1</v>
      </c>
      <c r="B261" s="15"/>
      <c r="C261" s="19" t="s">
        <v>23</v>
      </c>
      <c r="D261" s="16"/>
      <c r="E261" s="172" t="str">
        <f>$AF$34</f>
        <v xml:space="preserve"> RINCO-CFC </v>
      </c>
      <c r="F261" s="173"/>
      <c r="G261" s="173"/>
      <c r="H261" s="173"/>
      <c r="I261" s="174"/>
      <c r="J261" s="1"/>
      <c r="K261" s="1"/>
      <c r="L261" s="18"/>
      <c r="M261" s="1"/>
      <c r="N261" s="15"/>
      <c r="O261" s="19" t="s">
        <v>23</v>
      </c>
      <c r="P261" s="16"/>
      <c r="Q261" s="172" t="str">
        <f>$AF$35</f>
        <v xml:space="preserve"> BV-CFC </v>
      </c>
      <c r="R261" s="173"/>
      <c r="S261" s="173"/>
      <c r="T261" s="173"/>
      <c r="U261" s="174"/>
      <c r="V261" s="1"/>
      <c r="W261" s="1"/>
      <c r="X261" s="18"/>
    </row>
    <row r="262" spans="1:24" ht="25" customHeight="1" x14ac:dyDescent="0.2">
      <c r="A262" s="2">
        <v>1</v>
      </c>
      <c r="B262" s="15"/>
      <c r="C262" s="170">
        <f>$AC$34</f>
        <v>1</v>
      </c>
      <c r="D262" s="20"/>
      <c r="E262" s="175"/>
      <c r="F262" s="176"/>
      <c r="G262" s="176"/>
      <c r="H262" s="176"/>
      <c r="I262" s="177"/>
      <c r="J262" s="1"/>
      <c r="K262" s="178"/>
      <c r="L262" s="18"/>
      <c r="M262" s="1"/>
      <c r="N262" s="15"/>
      <c r="O262" s="170">
        <f>$AC$35</f>
        <v>1</v>
      </c>
      <c r="P262" s="20"/>
      <c r="Q262" s="175"/>
      <c r="R262" s="176"/>
      <c r="S262" s="176"/>
      <c r="T262" s="176"/>
      <c r="U262" s="177"/>
      <c r="V262" s="1"/>
      <c r="W262" s="178"/>
      <c r="X262" s="18"/>
    </row>
    <row r="263" spans="1:24" ht="25" customHeight="1" x14ac:dyDescent="0.2">
      <c r="A263" s="2"/>
      <c r="B263" s="15"/>
      <c r="C263" s="171"/>
      <c r="D263" s="20"/>
      <c r="E263" s="21"/>
      <c r="F263" s="21"/>
      <c r="G263" s="21"/>
      <c r="H263" s="21"/>
      <c r="I263" s="21"/>
      <c r="J263" s="1"/>
      <c r="K263" s="179"/>
      <c r="L263" s="18"/>
      <c r="M263" s="1"/>
      <c r="N263" s="15"/>
      <c r="O263" s="171"/>
      <c r="P263" s="20"/>
      <c r="Q263" s="21"/>
      <c r="R263" s="21"/>
      <c r="S263" s="21"/>
      <c r="T263" s="21"/>
      <c r="U263" s="21"/>
      <c r="V263" s="1"/>
      <c r="W263" s="179"/>
      <c r="X263" s="18"/>
    </row>
    <row r="264" spans="1:24" ht="2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0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0"/>
      <c r="X264" s="18"/>
    </row>
    <row r="265" spans="1:24" ht="2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5" customHeight="1" x14ac:dyDescent="0.15">
      <c r="A266" s="2"/>
      <c r="B266" s="22"/>
      <c r="C266" s="170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0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5" customHeight="1" x14ac:dyDescent="0.15">
      <c r="A267" s="2">
        <v>1</v>
      </c>
      <c r="B267" s="22"/>
      <c r="C267" s="171"/>
      <c r="D267" s="1"/>
      <c r="E267" s="172" t="str">
        <f>$AG$34</f>
        <v xml:space="preserve"> ARGENTINO-SPFC </v>
      </c>
      <c r="F267" s="173"/>
      <c r="G267" s="173"/>
      <c r="H267" s="173"/>
      <c r="I267" s="174"/>
      <c r="J267" s="1"/>
      <c r="K267" s="1"/>
      <c r="L267" s="18"/>
      <c r="M267" s="1"/>
      <c r="N267" s="22"/>
      <c r="O267" s="171"/>
      <c r="P267" s="1"/>
      <c r="Q267" s="172" t="str">
        <f>$AG$35</f>
        <v xml:space="preserve"> VANNO-SEP </v>
      </c>
      <c r="R267" s="173"/>
      <c r="S267" s="173"/>
      <c r="T267" s="173"/>
      <c r="U267" s="174"/>
      <c r="V267" s="1"/>
      <c r="W267" s="1"/>
      <c r="X267" s="18"/>
    </row>
    <row r="268" spans="1:24" ht="25" customHeight="1" x14ac:dyDescent="0.15">
      <c r="A268" s="2">
        <v>1</v>
      </c>
      <c r="B268" s="22"/>
      <c r="C268" s="1"/>
      <c r="D268" s="1"/>
      <c r="E268" s="175"/>
      <c r="F268" s="176"/>
      <c r="G268" s="176"/>
      <c r="H268" s="176"/>
      <c r="I268" s="177"/>
      <c r="J268" s="1"/>
      <c r="K268" s="178"/>
      <c r="L268" s="18"/>
      <c r="M268" s="1"/>
      <c r="N268" s="22"/>
      <c r="O268" s="1"/>
      <c r="P268" s="1"/>
      <c r="Q268" s="175"/>
      <c r="R268" s="176"/>
      <c r="S268" s="176"/>
      <c r="T268" s="176"/>
      <c r="U268" s="177"/>
      <c r="V268" s="1"/>
      <c r="W268" s="178"/>
      <c r="X268" s="18"/>
    </row>
    <row r="269" spans="1:24" ht="2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79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79"/>
      <c r="X269" s="18"/>
    </row>
    <row r="270" spans="1:24" ht="25" customHeight="1" x14ac:dyDescent="0.2">
      <c r="A270" s="2"/>
      <c r="B270" s="22"/>
      <c r="C270" s="170">
        <f>$AE$34</f>
        <v>4</v>
      </c>
      <c r="D270" s="1"/>
      <c r="E270" s="21"/>
      <c r="F270" s="21"/>
      <c r="G270" s="21"/>
      <c r="H270" s="21"/>
      <c r="I270" s="21"/>
      <c r="J270" s="1"/>
      <c r="K270" s="180"/>
      <c r="L270" s="18"/>
      <c r="M270" s="1"/>
      <c r="N270" s="22"/>
      <c r="O270" s="170">
        <f>$AE$35</f>
        <v>5</v>
      </c>
      <c r="P270" s="1"/>
      <c r="Q270" s="21"/>
      <c r="R270" s="21"/>
      <c r="S270" s="21"/>
      <c r="T270" s="21"/>
      <c r="U270" s="21"/>
      <c r="V270" s="1"/>
      <c r="W270" s="180"/>
      <c r="X270" s="18"/>
    </row>
    <row r="271" spans="1:24" ht="25" customHeight="1" x14ac:dyDescent="0.2">
      <c r="A271" s="2"/>
      <c r="B271" s="22"/>
      <c r="C271" s="171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1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5" customHeight="1" x14ac:dyDescent="0.15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5" customHeight="1" x14ac:dyDescent="0.1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5" customHeight="1" x14ac:dyDescent="0.15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5" customHeight="1" x14ac:dyDescent="0.15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- 2ª Divisão - Palmeiras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- 2ª Divisão - Palmeiras</v>
      </c>
      <c r="X275" s="33"/>
    </row>
    <row r="276" spans="1:24" ht="2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5" customHeight="1" x14ac:dyDescent="0.2">
      <c r="A277" s="2">
        <v>1</v>
      </c>
      <c r="B277" s="15"/>
      <c r="C277" s="19" t="s">
        <v>23</v>
      </c>
      <c r="D277" s="16"/>
      <c r="E277" s="172" t="str">
        <f>$AF$36</f>
        <v xml:space="preserve"> JAIR ANTONIO-CMSP </v>
      </c>
      <c r="F277" s="173"/>
      <c r="G277" s="173"/>
      <c r="H277" s="173"/>
      <c r="I277" s="174"/>
      <c r="J277" s="1"/>
      <c r="K277" s="1"/>
      <c r="L277" s="18"/>
      <c r="M277" s="1"/>
      <c r="N277" s="15"/>
      <c r="O277" s="19" t="s">
        <v>23</v>
      </c>
      <c r="P277" s="16"/>
      <c r="Q277" s="172" t="str">
        <f>$AF$37</f>
        <v xml:space="preserve"> ESPEL-CFC </v>
      </c>
      <c r="R277" s="173"/>
      <c r="S277" s="173"/>
      <c r="T277" s="173"/>
      <c r="U277" s="174"/>
      <c r="V277" s="1"/>
      <c r="W277" s="1"/>
      <c r="X277" s="18"/>
    </row>
    <row r="278" spans="1:24" ht="25" customHeight="1" x14ac:dyDescent="0.2">
      <c r="A278" s="2">
        <v>1</v>
      </c>
      <c r="B278" s="15"/>
      <c r="C278" s="170">
        <f>$AC$36</f>
        <v>1</v>
      </c>
      <c r="D278" s="20"/>
      <c r="E278" s="175"/>
      <c r="F278" s="176"/>
      <c r="G278" s="176"/>
      <c r="H278" s="176"/>
      <c r="I278" s="177"/>
      <c r="J278" s="1"/>
      <c r="K278" s="178"/>
      <c r="L278" s="18"/>
      <c r="M278" s="1"/>
      <c r="N278" s="15"/>
      <c r="O278" s="170">
        <f>$AC$37</f>
        <v>1</v>
      </c>
      <c r="P278" s="20"/>
      <c r="Q278" s="175"/>
      <c r="R278" s="176"/>
      <c r="S278" s="176"/>
      <c r="T278" s="176"/>
      <c r="U278" s="177"/>
      <c r="V278" s="1"/>
      <c r="W278" s="178"/>
      <c r="X278" s="18"/>
    </row>
    <row r="279" spans="1:24" ht="25" customHeight="1" x14ac:dyDescent="0.2">
      <c r="A279" s="2"/>
      <c r="B279" s="15"/>
      <c r="C279" s="171"/>
      <c r="D279" s="20"/>
      <c r="E279" s="21"/>
      <c r="F279" s="21"/>
      <c r="G279" s="21"/>
      <c r="H279" s="21"/>
      <c r="I279" s="21"/>
      <c r="J279" s="1"/>
      <c r="K279" s="179"/>
      <c r="L279" s="18"/>
      <c r="M279" s="1"/>
      <c r="N279" s="15"/>
      <c r="O279" s="171"/>
      <c r="P279" s="20"/>
      <c r="Q279" s="21"/>
      <c r="R279" s="21"/>
      <c r="S279" s="21"/>
      <c r="T279" s="21"/>
      <c r="U279" s="21"/>
      <c r="V279" s="1"/>
      <c r="W279" s="179"/>
      <c r="X279" s="18"/>
    </row>
    <row r="280" spans="1:24" ht="2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0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0"/>
      <c r="X280" s="18"/>
    </row>
    <row r="281" spans="1:24" ht="2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5" customHeight="1" x14ac:dyDescent="0.15">
      <c r="A282" s="2"/>
      <c r="B282" s="22"/>
      <c r="C282" s="170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0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5" customHeight="1" x14ac:dyDescent="0.15">
      <c r="A283" s="2">
        <v>1</v>
      </c>
      <c r="B283" s="22"/>
      <c r="C283" s="171"/>
      <c r="D283" s="1"/>
      <c r="E283" s="172" t="str">
        <f>$AG$36</f>
        <v xml:space="preserve"> CELINHO-SPFC </v>
      </c>
      <c r="F283" s="173"/>
      <c r="G283" s="173"/>
      <c r="H283" s="173"/>
      <c r="I283" s="174"/>
      <c r="J283" s="1"/>
      <c r="K283" s="1"/>
      <c r="L283" s="18"/>
      <c r="M283" s="1"/>
      <c r="N283" s="22"/>
      <c r="O283" s="171"/>
      <c r="P283" s="1"/>
      <c r="Q283" s="172" t="str">
        <f>$AG$37</f>
        <v xml:space="preserve"> RODRIGO RIBEIRO-SCCP </v>
      </c>
      <c r="R283" s="173"/>
      <c r="S283" s="173"/>
      <c r="T283" s="173"/>
      <c r="U283" s="174"/>
      <c r="V283" s="1"/>
      <c r="W283" s="1"/>
      <c r="X283" s="18"/>
    </row>
    <row r="284" spans="1:24" ht="25" customHeight="1" x14ac:dyDescent="0.15">
      <c r="A284" s="2">
        <v>1</v>
      </c>
      <c r="B284" s="22"/>
      <c r="C284" s="1"/>
      <c r="D284" s="1"/>
      <c r="E284" s="175"/>
      <c r="F284" s="176"/>
      <c r="G284" s="176"/>
      <c r="H284" s="176"/>
      <c r="I284" s="177"/>
      <c r="J284" s="1"/>
      <c r="K284" s="178"/>
      <c r="L284" s="18"/>
      <c r="M284" s="1"/>
      <c r="N284" s="22"/>
      <c r="O284" s="1"/>
      <c r="P284" s="1"/>
      <c r="Q284" s="175"/>
      <c r="R284" s="176"/>
      <c r="S284" s="176"/>
      <c r="T284" s="176"/>
      <c r="U284" s="177"/>
      <c r="V284" s="1"/>
      <c r="W284" s="178"/>
      <c r="X284" s="18"/>
    </row>
    <row r="285" spans="1:24" ht="2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79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79"/>
      <c r="X285" s="18"/>
    </row>
    <row r="286" spans="1:24" ht="25" customHeight="1" x14ac:dyDescent="0.2">
      <c r="A286" s="2"/>
      <c r="B286" s="22"/>
      <c r="C286" s="170">
        <f>$AE$36</f>
        <v>1</v>
      </c>
      <c r="D286" s="1"/>
      <c r="E286" s="21"/>
      <c r="F286" s="21"/>
      <c r="G286" s="21"/>
      <c r="H286" s="21"/>
      <c r="I286" s="21"/>
      <c r="J286" s="1"/>
      <c r="K286" s="180"/>
      <c r="L286" s="18"/>
      <c r="M286" s="1"/>
      <c r="N286" s="22"/>
      <c r="O286" s="170">
        <f>$AE$37</f>
        <v>6</v>
      </c>
      <c r="P286" s="1"/>
      <c r="Q286" s="21"/>
      <c r="R286" s="21"/>
      <c r="S286" s="21"/>
      <c r="T286" s="21"/>
      <c r="U286" s="21"/>
      <c r="V286" s="1"/>
      <c r="W286" s="180"/>
      <c r="X286" s="18"/>
    </row>
    <row r="287" spans="1:24" ht="25" customHeight="1" x14ac:dyDescent="0.2">
      <c r="A287" s="2"/>
      <c r="B287" s="22"/>
      <c r="C287" s="171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1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5" customHeight="1" x14ac:dyDescent="0.15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5" customHeight="1" x14ac:dyDescent="0.1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5" customHeight="1" x14ac:dyDescent="0.15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5" customHeight="1" x14ac:dyDescent="0.15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- 2ª Divisão - Palmeiras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- 2ª Divisão - Palmeiras</v>
      </c>
      <c r="X291" s="33"/>
    </row>
    <row r="292" spans="1:24" ht="2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5" customHeight="1" x14ac:dyDescent="0.2">
      <c r="A293" s="2">
        <v>1</v>
      </c>
      <c r="B293" s="15"/>
      <c r="C293" s="19" t="s">
        <v>23</v>
      </c>
      <c r="D293" s="16"/>
      <c r="E293" s="172" t="str">
        <f>$AF$38</f>
        <v xml:space="preserve"> LOIACONO-CFC </v>
      </c>
      <c r="F293" s="173"/>
      <c r="G293" s="173"/>
      <c r="H293" s="173"/>
      <c r="I293" s="174"/>
      <c r="J293" s="1"/>
      <c r="K293" s="1"/>
      <c r="L293" s="18"/>
      <c r="M293" s="1"/>
      <c r="N293" s="15"/>
      <c r="O293" s="19" t="s">
        <v>23</v>
      </c>
      <c r="P293" s="16"/>
      <c r="Q293" s="172" t="str">
        <f>$AF$39</f>
        <v xml:space="preserve"> HEITOR VENDEIRO-CMSP </v>
      </c>
      <c r="R293" s="173"/>
      <c r="S293" s="173"/>
      <c r="T293" s="173"/>
      <c r="U293" s="174"/>
      <c r="V293" s="1"/>
      <c r="W293" s="1"/>
      <c r="X293" s="18"/>
    </row>
    <row r="294" spans="1:24" ht="25" customHeight="1" x14ac:dyDescent="0.2">
      <c r="A294" s="2">
        <v>1</v>
      </c>
      <c r="B294" s="15"/>
      <c r="C294" s="170">
        <f>$AC$38</f>
        <v>1</v>
      </c>
      <c r="D294" s="20"/>
      <c r="E294" s="175"/>
      <c r="F294" s="176"/>
      <c r="G294" s="176"/>
      <c r="H294" s="176"/>
      <c r="I294" s="177"/>
      <c r="J294" s="1"/>
      <c r="K294" s="178"/>
      <c r="L294" s="18"/>
      <c r="M294" s="1"/>
      <c r="N294" s="15"/>
      <c r="O294" s="170">
        <f>$AC$39</f>
        <v>1</v>
      </c>
      <c r="P294" s="20"/>
      <c r="Q294" s="175"/>
      <c r="R294" s="176"/>
      <c r="S294" s="176"/>
      <c r="T294" s="176"/>
      <c r="U294" s="177"/>
      <c r="V294" s="1"/>
      <c r="W294" s="178"/>
      <c r="X294" s="18"/>
    </row>
    <row r="295" spans="1:24" ht="25" customHeight="1" x14ac:dyDescent="0.2">
      <c r="A295" s="2"/>
      <c r="B295" s="15"/>
      <c r="C295" s="171"/>
      <c r="D295" s="20"/>
      <c r="E295" s="21"/>
      <c r="F295" s="21"/>
      <c r="G295" s="21"/>
      <c r="H295" s="21"/>
      <c r="I295" s="21"/>
      <c r="J295" s="1"/>
      <c r="K295" s="179"/>
      <c r="L295" s="18"/>
      <c r="M295" s="1"/>
      <c r="N295" s="15"/>
      <c r="O295" s="171"/>
      <c r="P295" s="20"/>
      <c r="Q295" s="21"/>
      <c r="R295" s="21"/>
      <c r="S295" s="21"/>
      <c r="T295" s="21"/>
      <c r="U295" s="21"/>
      <c r="V295" s="1"/>
      <c r="W295" s="179"/>
      <c r="X295" s="18"/>
    </row>
    <row r="296" spans="1:24" ht="2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0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0"/>
      <c r="X296" s="18"/>
    </row>
    <row r="297" spans="1:24" ht="2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5" customHeight="1" x14ac:dyDescent="0.15">
      <c r="A298" s="2"/>
      <c r="B298" s="22"/>
      <c r="C298" s="170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0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5" customHeight="1" x14ac:dyDescent="0.15">
      <c r="A299" s="2">
        <v>1</v>
      </c>
      <c r="B299" s="22"/>
      <c r="C299" s="171"/>
      <c r="D299" s="1"/>
      <c r="E299" s="172" t="str">
        <f>$AG$38</f>
        <v xml:space="preserve"> RODRIGO RIBEIRO-SCCP </v>
      </c>
      <c r="F299" s="173"/>
      <c r="G299" s="173"/>
      <c r="H299" s="173"/>
      <c r="I299" s="174"/>
      <c r="J299" s="1"/>
      <c r="K299" s="1"/>
      <c r="L299" s="18"/>
      <c r="M299" s="1"/>
      <c r="N299" s="22"/>
      <c r="O299" s="171"/>
      <c r="P299" s="1"/>
      <c r="Q299" s="172" t="str">
        <f>$AG$39</f>
        <v xml:space="preserve"> ALEX LUCATELLI-SCCP </v>
      </c>
      <c r="R299" s="173"/>
      <c r="S299" s="173"/>
      <c r="T299" s="173"/>
      <c r="U299" s="174"/>
      <c r="V299" s="1"/>
      <c r="W299" s="1"/>
      <c r="X299" s="18"/>
    </row>
    <row r="300" spans="1:24" ht="25" customHeight="1" x14ac:dyDescent="0.15">
      <c r="A300" s="2">
        <v>1</v>
      </c>
      <c r="B300" s="22"/>
      <c r="C300" s="1"/>
      <c r="D300" s="1"/>
      <c r="E300" s="175"/>
      <c r="F300" s="176"/>
      <c r="G300" s="176"/>
      <c r="H300" s="176"/>
      <c r="I300" s="177"/>
      <c r="J300" s="1"/>
      <c r="K300" s="178"/>
      <c r="L300" s="18"/>
      <c r="M300" s="1"/>
      <c r="N300" s="22"/>
      <c r="O300" s="1"/>
      <c r="P300" s="1"/>
      <c r="Q300" s="175"/>
      <c r="R300" s="176"/>
      <c r="S300" s="176"/>
      <c r="T300" s="176"/>
      <c r="U300" s="177"/>
      <c r="V300" s="1"/>
      <c r="W300" s="178"/>
      <c r="X300" s="18"/>
    </row>
    <row r="301" spans="1:24" ht="2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79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79"/>
      <c r="X301" s="18"/>
    </row>
    <row r="302" spans="1:24" ht="25" customHeight="1" x14ac:dyDescent="0.2">
      <c r="A302" s="2"/>
      <c r="B302" s="22"/>
      <c r="C302" s="170">
        <f>$AE$38</f>
        <v>4</v>
      </c>
      <c r="D302" s="1"/>
      <c r="E302" s="21"/>
      <c r="F302" s="21"/>
      <c r="G302" s="21"/>
      <c r="H302" s="21"/>
      <c r="I302" s="21"/>
      <c r="J302" s="1"/>
      <c r="K302" s="180"/>
      <c r="L302" s="18"/>
      <c r="M302" s="1"/>
      <c r="N302" s="22"/>
      <c r="O302" s="170">
        <f>$AE$39</f>
        <v>5</v>
      </c>
      <c r="P302" s="1"/>
      <c r="Q302" s="21"/>
      <c r="R302" s="21"/>
      <c r="S302" s="21"/>
      <c r="T302" s="21"/>
      <c r="U302" s="21"/>
      <c r="V302" s="1"/>
      <c r="W302" s="180"/>
      <c r="X302" s="18"/>
    </row>
    <row r="303" spans="1:24" ht="25" customHeight="1" x14ac:dyDescent="0.2">
      <c r="A303" s="2"/>
      <c r="B303" s="22"/>
      <c r="C303" s="171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1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5" customHeight="1" x14ac:dyDescent="0.15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5" customHeight="1" x14ac:dyDescent="0.1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5" customHeight="1" x14ac:dyDescent="0.15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5" customHeight="1" x14ac:dyDescent="0.15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- 2ª Divisão - Palmeiras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- 2ª Divisão - Palmeiras</v>
      </c>
      <c r="X307" s="33"/>
    </row>
    <row r="308" spans="1:24" ht="2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5" customHeight="1" x14ac:dyDescent="0.2">
      <c r="A309" s="2">
        <v>1</v>
      </c>
      <c r="B309" s="15"/>
      <c r="C309" s="19" t="s">
        <v>23</v>
      </c>
      <c r="D309" s="16"/>
      <c r="E309" s="172" t="str">
        <f>$AF$40</f>
        <v xml:space="preserve"> RINCO-CFC </v>
      </c>
      <c r="F309" s="173"/>
      <c r="G309" s="173"/>
      <c r="H309" s="173"/>
      <c r="I309" s="174"/>
      <c r="J309" s="1"/>
      <c r="K309" s="1"/>
      <c r="L309" s="18"/>
      <c r="M309" s="1"/>
      <c r="N309" s="15"/>
      <c r="O309" s="19" t="s">
        <v>23</v>
      </c>
      <c r="P309" s="16"/>
      <c r="Q309" s="172" t="str">
        <f>$AF$41</f>
        <v xml:space="preserve"> BV-CFC </v>
      </c>
      <c r="R309" s="173"/>
      <c r="S309" s="173"/>
      <c r="T309" s="173"/>
      <c r="U309" s="174"/>
      <c r="V309" s="1"/>
      <c r="W309" s="1"/>
      <c r="X309" s="18"/>
    </row>
    <row r="310" spans="1:24" ht="25" customHeight="1" x14ac:dyDescent="0.2">
      <c r="A310" s="2">
        <v>1</v>
      </c>
      <c r="B310" s="15"/>
      <c r="C310" s="170">
        <f>$AC$40</f>
        <v>1</v>
      </c>
      <c r="D310" s="20"/>
      <c r="E310" s="175"/>
      <c r="F310" s="176"/>
      <c r="G310" s="176"/>
      <c r="H310" s="176"/>
      <c r="I310" s="177"/>
      <c r="J310" s="1"/>
      <c r="K310" s="178"/>
      <c r="L310" s="18"/>
      <c r="M310" s="1"/>
      <c r="N310" s="15"/>
      <c r="O310" s="170">
        <f>$AC$41</f>
        <v>1</v>
      </c>
      <c r="P310" s="20"/>
      <c r="Q310" s="175"/>
      <c r="R310" s="176"/>
      <c r="S310" s="176"/>
      <c r="T310" s="176"/>
      <c r="U310" s="177"/>
      <c r="V310" s="1"/>
      <c r="W310" s="178"/>
      <c r="X310" s="18"/>
    </row>
    <row r="311" spans="1:24" ht="25" customHeight="1" x14ac:dyDescent="0.2">
      <c r="A311" s="2"/>
      <c r="B311" s="15"/>
      <c r="C311" s="171"/>
      <c r="D311" s="20"/>
      <c r="E311" s="21"/>
      <c r="F311" s="21"/>
      <c r="G311" s="21"/>
      <c r="H311" s="21"/>
      <c r="I311" s="21"/>
      <c r="J311" s="1"/>
      <c r="K311" s="179"/>
      <c r="L311" s="18"/>
      <c r="M311" s="1"/>
      <c r="N311" s="15"/>
      <c r="O311" s="171"/>
      <c r="P311" s="20"/>
      <c r="Q311" s="21"/>
      <c r="R311" s="21"/>
      <c r="S311" s="21"/>
      <c r="T311" s="21"/>
      <c r="U311" s="21"/>
      <c r="V311" s="1"/>
      <c r="W311" s="179"/>
      <c r="X311" s="18"/>
    </row>
    <row r="312" spans="1:24" ht="2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0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0"/>
      <c r="X312" s="18"/>
    </row>
    <row r="313" spans="1:24" ht="2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5" customHeight="1" x14ac:dyDescent="0.15">
      <c r="A314" s="2"/>
      <c r="B314" s="22"/>
      <c r="C314" s="170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0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5" customHeight="1" x14ac:dyDescent="0.15">
      <c r="A315" s="2">
        <v>1</v>
      </c>
      <c r="B315" s="22"/>
      <c r="C315" s="171"/>
      <c r="D315" s="1"/>
      <c r="E315" s="172" t="str">
        <f>$AG$40</f>
        <v xml:space="preserve"> PEDRO NETO-SPFC </v>
      </c>
      <c r="F315" s="173"/>
      <c r="G315" s="173"/>
      <c r="H315" s="173"/>
      <c r="I315" s="174"/>
      <c r="J315" s="1"/>
      <c r="K315" s="1"/>
      <c r="L315" s="18"/>
      <c r="M315" s="1"/>
      <c r="N315" s="22"/>
      <c r="O315" s="171"/>
      <c r="P315" s="1"/>
      <c r="Q315" s="172" t="str">
        <f>$AG$41</f>
        <v xml:space="preserve"> ARGENTINO-SPFC </v>
      </c>
      <c r="R315" s="173"/>
      <c r="S315" s="173"/>
      <c r="T315" s="173"/>
      <c r="U315" s="174"/>
      <c r="V315" s="1"/>
      <c r="W315" s="1"/>
      <c r="X315" s="18"/>
    </row>
    <row r="316" spans="1:24" ht="25" customHeight="1" x14ac:dyDescent="0.15">
      <c r="A316" s="2">
        <v>1</v>
      </c>
      <c r="B316" s="22"/>
      <c r="C316" s="1"/>
      <c r="D316" s="1"/>
      <c r="E316" s="175"/>
      <c r="F316" s="176"/>
      <c r="G316" s="176"/>
      <c r="H316" s="176"/>
      <c r="I316" s="177"/>
      <c r="J316" s="1"/>
      <c r="K316" s="178"/>
      <c r="L316" s="18"/>
      <c r="M316" s="1"/>
      <c r="N316" s="22"/>
      <c r="O316" s="1"/>
      <c r="P316" s="1"/>
      <c r="Q316" s="175"/>
      <c r="R316" s="176"/>
      <c r="S316" s="176"/>
      <c r="T316" s="176"/>
      <c r="U316" s="177"/>
      <c r="V316" s="1"/>
      <c r="W316" s="178"/>
      <c r="X316" s="18"/>
    </row>
    <row r="317" spans="1:24" ht="2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79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79"/>
      <c r="X317" s="18"/>
    </row>
    <row r="318" spans="1:24" ht="25" customHeight="1" x14ac:dyDescent="0.2">
      <c r="A318" s="2"/>
      <c r="B318" s="22"/>
      <c r="C318" s="170">
        <f>$AE$40</f>
        <v>6</v>
      </c>
      <c r="D318" s="1"/>
      <c r="E318" s="21"/>
      <c r="F318" s="21"/>
      <c r="G318" s="21"/>
      <c r="H318" s="21"/>
      <c r="I318" s="21"/>
      <c r="J318" s="1"/>
      <c r="K318" s="180"/>
      <c r="L318" s="18"/>
      <c r="M318" s="1"/>
      <c r="N318" s="22"/>
      <c r="O318" s="170">
        <f>$AE$41</f>
        <v>1</v>
      </c>
      <c r="P318" s="1"/>
      <c r="Q318" s="21"/>
      <c r="R318" s="21"/>
      <c r="S318" s="21"/>
      <c r="T318" s="21"/>
      <c r="U318" s="21"/>
      <c r="V318" s="1"/>
      <c r="W318" s="180"/>
      <c r="X318" s="18"/>
    </row>
    <row r="319" spans="1:24" ht="25" customHeight="1" x14ac:dyDescent="0.2">
      <c r="A319" s="2"/>
      <c r="B319" s="22"/>
      <c r="C319" s="171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1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5" customHeight="1" x14ac:dyDescent="0.15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5" customHeight="1" x14ac:dyDescent="0.15">
      <c r="A321" s="2"/>
    </row>
    <row r="322" spans="1:24" ht="25" customHeight="1" x14ac:dyDescent="0.15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5" customHeight="1" x14ac:dyDescent="0.15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- 2ª Divisão - Palmeiras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- 2ª Divisão - Palmeiras</v>
      </c>
      <c r="X323" s="33"/>
    </row>
    <row r="324" spans="1:24" ht="2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5" customHeight="1" x14ac:dyDescent="0.2">
      <c r="A325" s="2">
        <v>1</v>
      </c>
      <c r="B325" s="15"/>
      <c r="C325" s="19" t="s">
        <v>23</v>
      </c>
      <c r="D325" s="16"/>
      <c r="E325" s="172" t="str">
        <f>$AF$42</f>
        <v xml:space="preserve"> JAIR ANTONIO-CMSP </v>
      </c>
      <c r="F325" s="173"/>
      <c r="G325" s="173"/>
      <c r="H325" s="173"/>
      <c r="I325" s="174"/>
      <c r="J325" s="1"/>
      <c r="K325" s="1"/>
      <c r="L325" s="18"/>
      <c r="M325" s="1"/>
      <c r="N325" s="15"/>
      <c r="O325" s="19" t="s">
        <v>23</v>
      </c>
      <c r="P325" s="16"/>
      <c r="Q325" s="172" t="str">
        <f>$AF$43</f>
        <v xml:space="preserve"> ESPEL-CFC </v>
      </c>
      <c r="R325" s="173"/>
      <c r="S325" s="173"/>
      <c r="T325" s="173"/>
      <c r="U325" s="174"/>
      <c r="V325" s="1"/>
      <c r="W325" s="1"/>
      <c r="X325" s="18"/>
    </row>
    <row r="326" spans="1:24" ht="25" customHeight="1" x14ac:dyDescent="0.2">
      <c r="A326" s="2">
        <v>1</v>
      </c>
      <c r="B326" s="15"/>
      <c r="C326" s="170">
        <f>$AC$42</f>
        <v>1</v>
      </c>
      <c r="D326" s="20"/>
      <c r="E326" s="175"/>
      <c r="F326" s="176"/>
      <c r="G326" s="176"/>
      <c r="H326" s="176"/>
      <c r="I326" s="177"/>
      <c r="J326" s="1"/>
      <c r="K326" s="178"/>
      <c r="L326" s="18"/>
      <c r="M326" s="1"/>
      <c r="N326" s="15"/>
      <c r="O326" s="170">
        <f>$AC$43</f>
        <v>1</v>
      </c>
      <c r="P326" s="20"/>
      <c r="Q326" s="175"/>
      <c r="R326" s="176"/>
      <c r="S326" s="176"/>
      <c r="T326" s="176"/>
      <c r="U326" s="177"/>
      <c r="V326" s="1"/>
      <c r="W326" s="178"/>
      <c r="X326" s="18"/>
    </row>
    <row r="327" spans="1:24" ht="25" customHeight="1" x14ac:dyDescent="0.2">
      <c r="A327" s="2"/>
      <c r="B327" s="15"/>
      <c r="C327" s="171"/>
      <c r="D327" s="20"/>
      <c r="E327" s="21"/>
      <c r="F327" s="21"/>
      <c r="G327" s="21"/>
      <c r="H327" s="21"/>
      <c r="I327" s="21"/>
      <c r="J327" s="1"/>
      <c r="K327" s="179"/>
      <c r="L327" s="18"/>
      <c r="M327" s="1"/>
      <c r="N327" s="15"/>
      <c r="O327" s="171"/>
      <c r="P327" s="20"/>
      <c r="Q327" s="21"/>
      <c r="R327" s="21"/>
      <c r="S327" s="21"/>
      <c r="T327" s="21"/>
      <c r="U327" s="21"/>
      <c r="V327" s="1"/>
      <c r="W327" s="179"/>
      <c r="X327" s="18"/>
    </row>
    <row r="328" spans="1:24" ht="2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0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0"/>
      <c r="X328" s="18"/>
    </row>
    <row r="329" spans="1:24" ht="2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5" customHeight="1" x14ac:dyDescent="0.15">
      <c r="A330" s="2"/>
      <c r="B330" s="22"/>
      <c r="C330" s="170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0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5" customHeight="1" x14ac:dyDescent="0.15">
      <c r="A331" s="2">
        <v>1</v>
      </c>
      <c r="B331" s="22"/>
      <c r="C331" s="171"/>
      <c r="D331" s="1"/>
      <c r="E331" s="172" t="str">
        <f>$AG$42</f>
        <v xml:space="preserve"> VANNO-SEP </v>
      </c>
      <c r="F331" s="173"/>
      <c r="G331" s="173"/>
      <c r="H331" s="173"/>
      <c r="I331" s="174"/>
      <c r="J331" s="1"/>
      <c r="K331" s="1"/>
      <c r="L331" s="18"/>
      <c r="M331" s="1"/>
      <c r="N331" s="22"/>
      <c r="O331" s="171"/>
      <c r="P331" s="1"/>
      <c r="Q331" s="172" t="str">
        <f>$AG$43</f>
        <v xml:space="preserve"> CELINHO-SPFC </v>
      </c>
      <c r="R331" s="173"/>
      <c r="S331" s="173"/>
      <c r="T331" s="173"/>
      <c r="U331" s="174"/>
      <c r="V331" s="1"/>
      <c r="W331" s="1"/>
      <c r="X331" s="18"/>
    </row>
    <row r="332" spans="1:24" ht="25" customHeight="1" x14ac:dyDescent="0.15">
      <c r="A332" s="2">
        <v>1</v>
      </c>
      <c r="B332" s="22"/>
      <c r="C332" s="1"/>
      <c r="D332" s="1"/>
      <c r="E332" s="175"/>
      <c r="F332" s="176"/>
      <c r="G332" s="176"/>
      <c r="H332" s="176"/>
      <c r="I332" s="177"/>
      <c r="J332" s="1"/>
      <c r="K332" s="178"/>
      <c r="L332" s="18"/>
      <c r="M332" s="1"/>
      <c r="N332" s="22"/>
      <c r="O332" s="1"/>
      <c r="P332" s="1"/>
      <c r="Q332" s="175"/>
      <c r="R332" s="176"/>
      <c r="S332" s="176"/>
      <c r="T332" s="176"/>
      <c r="U332" s="177"/>
      <c r="V332" s="1"/>
      <c r="W332" s="178"/>
      <c r="X332" s="18"/>
    </row>
    <row r="333" spans="1:24" ht="2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79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79"/>
      <c r="X333" s="18"/>
    </row>
    <row r="334" spans="1:24" ht="25" customHeight="1" x14ac:dyDescent="0.2">
      <c r="A334" s="2"/>
      <c r="B334" s="22"/>
      <c r="C334" s="170">
        <f>$AE$42</f>
        <v>2</v>
      </c>
      <c r="D334" s="1"/>
      <c r="E334" s="21"/>
      <c r="F334" s="21"/>
      <c r="G334" s="21"/>
      <c r="H334" s="21"/>
      <c r="I334" s="21"/>
      <c r="J334" s="1"/>
      <c r="K334" s="180"/>
      <c r="L334" s="18"/>
      <c r="M334" s="1"/>
      <c r="N334" s="22"/>
      <c r="O334" s="170">
        <f>$AE$43</f>
        <v>3</v>
      </c>
      <c r="P334" s="1"/>
      <c r="Q334" s="21"/>
      <c r="R334" s="21"/>
      <c r="S334" s="21"/>
      <c r="T334" s="21"/>
      <c r="U334" s="21"/>
      <c r="V334" s="1"/>
      <c r="W334" s="180"/>
      <c r="X334" s="18"/>
    </row>
    <row r="335" spans="1:24" ht="25" customHeight="1" x14ac:dyDescent="0.2">
      <c r="A335" s="2"/>
      <c r="B335" s="22"/>
      <c r="C335" s="171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1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5" customHeight="1" x14ac:dyDescent="0.15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5" customHeight="1" x14ac:dyDescent="0.1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5" customHeight="1" x14ac:dyDescent="0.15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5" customHeight="1" x14ac:dyDescent="0.15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- 2ª Divisão - Palmeiras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- 2ª Divisão - Palmeiras</v>
      </c>
      <c r="X339" s="33"/>
    </row>
    <row r="340" spans="1:24" ht="2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5" customHeight="1" x14ac:dyDescent="0.2">
      <c r="A341" s="2">
        <v>1</v>
      </c>
      <c r="B341" s="15"/>
      <c r="C341" s="19" t="s">
        <v>23</v>
      </c>
      <c r="D341" s="16"/>
      <c r="E341" s="172" t="str">
        <f>$AF$44</f>
        <v xml:space="preserve"> LOIACONO-CFC </v>
      </c>
      <c r="F341" s="173"/>
      <c r="G341" s="173"/>
      <c r="H341" s="173"/>
      <c r="I341" s="174"/>
      <c r="J341" s="1"/>
      <c r="K341" s="1"/>
      <c r="L341" s="18"/>
      <c r="M341" s="1"/>
      <c r="N341" s="15"/>
      <c r="O341" s="19" t="s">
        <v>23</v>
      </c>
      <c r="P341" s="16"/>
      <c r="Q341" s="172" t="str">
        <f>$AF$45</f>
        <v xml:space="preserve"> HEITOR VENDEIRO-CMSP </v>
      </c>
      <c r="R341" s="173"/>
      <c r="S341" s="173"/>
      <c r="T341" s="173"/>
      <c r="U341" s="174"/>
      <c r="V341" s="1"/>
      <c r="W341" s="1"/>
      <c r="X341" s="18"/>
    </row>
    <row r="342" spans="1:24" ht="25" customHeight="1" x14ac:dyDescent="0.2">
      <c r="A342" s="2">
        <v>1</v>
      </c>
      <c r="B342" s="15"/>
      <c r="C342" s="170">
        <f>$AC$44</f>
        <v>1</v>
      </c>
      <c r="D342" s="20"/>
      <c r="E342" s="175"/>
      <c r="F342" s="176"/>
      <c r="G342" s="176"/>
      <c r="H342" s="176"/>
      <c r="I342" s="177"/>
      <c r="J342" s="1"/>
      <c r="K342" s="178"/>
      <c r="L342" s="18"/>
      <c r="M342" s="1"/>
      <c r="N342" s="15"/>
      <c r="O342" s="170">
        <f>$AC$45</f>
        <v>1</v>
      </c>
      <c r="P342" s="20"/>
      <c r="Q342" s="175"/>
      <c r="R342" s="176"/>
      <c r="S342" s="176"/>
      <c r="T342" s="176"/>
      <c r="U342" s="177"/>
      <c r="V342" s="1"/>
      <c r="W342" s="178"/>
      <c r="X342" s="18"/>
    </row>
    <row r="343" spans="1:24" ht="25" customHeight="1" x14ac:dyDescent="0.2">
      <c r="A343" s="2"/>
      <c r="B343" s="15"/>
      <c r="C343" s="171"/>
      <c r="D343" s="20"/>
      <c r="E343" s="21"/>
      <c r="F343" s="21"/>
      <c r="G343" s="21"/>
      <c r="H343" s="21"/>
      <c r="I343" s="21"/>
      <c r="J343" s="1"/>
      <c r="K343" s="179"/>
      <c r="L343" s="18"/>
      <c r="M343" s="1"/>
      <c r="N343" s="15"/>
      <c r="O343" s="171"/>
      <c r="P343" s="20"/>
      <c r="Q343" s="21"/>
      <c r="R343" s="21"/>
      <c r="S343" s="21"/>
      <c r="T343" s="21"/>
      <c r="U343" s="21"/>
      <c r="V343" s="1"/>
      <c r="W343" s="179"/>
      <c r="X343" s="18"/>
    </row>
    <row r="344" spans="1:24" ht="2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0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0"/>
      <c r="X344" s="18"/>
    </row>
    <row r="345" spans="1:24" ht="2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5" customHeight="1" x14ac:dyDescent="0.15">
      <c r="A346" s="2"/>
      <c r="B346" s="22"/>
      <c r="C346" s="170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0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5" customHeight="1" x14ac:dyDescent="0.15">
      <c r="A347" s="2">
        <v>1</v>
      </c>
      <c r="B347" s="22"/>
      <c r="C347" s="171"/>
      <c r="D347" s="1"/>
      <c r="E347" s="172" t="str">
        <f>$AG$44</f>
        <v xml:space="preserve"> CELINHO-SPFC </v>
      </c>
      <c r="F347" s="173"/>
      <c r="G347" s="173"/>
      <c r="H347" s="173"/>
      <c r="I347" s="174"/>
      <c r="J347" s="1"/>
      <c r="K347" s="1"/>
      <c r="L347" s="18"/>
      <c r="M347" s="1"/>
      <c r="N347" s="22"/>
      <c r="O347" s="171"/>
      <c r="P347" s="1"/>
      <c r="Q347" s="172" t="str">
        <f>$AG$45</f>
        <v xml:space="preserve"> RODRIGO RIBEIRO-SCCP </v>
      </c>
      <c r="R347" s="173"/>
      <c r="S347" s="173"/>
      <c r="T347" s="173"/>
      <c r="U347" s="174"/>
      <c r="V347" s="1"/>
      <c r="W347" s="1"/>
      <c r="X347" s="18"/>
    </row>
    <row r="348" spans="1:24" ht="25" customHeight="1" x14ac:dyDescent="0.15">
      <c r="A348" s="2">
        <v>1</v>
      </c>
      <c r="B348" s="22"/>
      <c r="C348" s="1"/>
      <c r="D348" s="1"/>
      <c r="E348" s="175"/>
      <c r="F348" s="176"/>
      <c r="G348" s="176"/>
      <c r="H348" s="176"/>
      <c r="I348" s="177"/>
      <c r="J348" s="1"/>
      <c r="K348" s="178"/>
      <c r="L348" s="18"/>
      <c r="M348" s="1"/>
      <c r="N348" s="22"/>
      <c r="O348" s="1"/>
      <c r="P348" s="1"/>
      <c r="Q348" s="175"/>
      <c r="R348" s="176"/>
      <c r="S348" s="176"/>
      <c r="T348" s="176"/>
      <c r="U348" s="177"/>
      <c r="V348" s="1"/>
      <c r="W348" s="178"/>
      <c r="X348" s="18"/>
    </row>
    <row r="349" spans="1:24" ht="2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79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79"/>
      <c r="X349" s="18"/>
    </row>
    <row r="350" spans="1:24" ht="25" customHeight="1" x14ac:dyDescent="0.2">
      <c r="A350" s="2"/>
      <c r="B350" s="22"/>
      <c r="C350" s="170">
        <f>$AE$44</f>
        <v>2</v>
      </c>
      <c r="D350" s="1"/>
      <c r="E350" s="21"/>
      <c r="F350" s="21"/>
      <c r="G350" s="21"/>
      <c r="H350" s="21"/>
      <c r="I350" s="21"/>
      <c r="J350" s="1"/>
      <c r="K350" s="180"/>
      <c r="L350" s="18"/>
      <c r="M350" s="1"/>
      <c r="N350" s="22"/>
      <c r="O350" s="170">
        <f>$AE$45</f>
        <v>3</v>
      </c>
      <c r="P350" s="1"/>
      <c r="Q350" s="21"/>
      <c r="R350" s="21"/>
      <c r="S350" s="21"/>
      <c r="T350" s="21"/>
      <c r="U350" s="21"/>
      <c r="V350" s="1"/>
      <c r="W350" s="180"/>
      <c r="X350" s="18"/>
    </row>
    <row r="351" spans="1:24" ht="25" customHeight="1" x14ac:dyDescent="0.2">
      <c r="A351" s="2"/>
      <c r="B351" s="22"/>
      <c r="C351" s="171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1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5" customHeight="1" x14ac:dyDescent="0.15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5" customHeight="1" x14ac:dyDescent="0.1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5" customHeight="1" x14ac:dyDescent="0.15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5" customHeight="1" x14ac:dyDescent="0.15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- 2ª Divisão - Palmeiras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- 2ª Divisão - Palmeiras</v>
      </c>
      <c r="X355" s="33"/>
    </row>
    <row r="356" spans="1:24" ht="2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5" customHeight="1" x14ac:dyDescent="0.2">
      <c r="A357" s="2">
        <v>1</v>
      </c>
      <c r="B357" s="15"/>
      <c r="C357" s="19" t="s">
        <v>23</v>
      </c>
      <c r="D357" s="16"/>
      <c r="E357" s="172" t="str">
        <f>$AF$46</f>
        <v xml:space="preserve"> RINCO-CFC </v>
      </c>
      <c r="F357" s="173"/>
      <c r="G357" s="173"/>
      <c r="H357" s="173"/>
      <c r="I357" s="174"/>
      <c r="J357" s="1"/>
      <c r="K357" s="1"/>
      <c r="L357" s="18"/>
      <c r="M357" s="1"/>
      <c r="N357" s="15"/>
      <c r="O357" s="19" t="s">
        <v>23</v>
      </c>
      <c r="P357" s="16"/>
      <c r="Q357" s="172" t="str">
        <f>$AF$47</f>
        <v xml:space="preserve"> BV-CFC </v>
      </c>
      <c r="R357" s="173"/>
      <c r="S357" s="173"/>
      <c r="T357" s="173"/>
      <c r="U357" s="174"/>
      <c r="V357" s="1"/>
      <c r="W357" s="1"/>
      <c r="X357" s="18"/>
    </row>
    <row r="358" spans="1:24" ht="25" customHeight="1" x14ac:dyDescent="0.2">
      <c r="A358" s="2">
        <v>1</v>
      </c>
      <c r="B358" s="15"/>
      <c r="C358" s="170">
        <f>$AC$46</f>
        <v>1</v>
      </c>
      <c r="D358" s="20"/>
      <c r="E358" s="175"/>
      <c r="F358" s="176"/>
      <c r="G358" s="176"/>
      <c r="H358" s="176"/>
      <c r="I358" s="177"/>
      <c r="J358" s="1"/>
      <c r="K358" s="178"/>
      <c r="L358" s="18"/>
      <c r="M358" s="1"/>
      <c r="N358" s="15"/>
      <c r="O358" s="170">
        <f>$AC$47</f>
        <v>1</v>
      </c>
      <c r="P358" s="20"/>
      <c r="Q358" s="175"/>
      <c r="R358" s="176"/>
      <c r="S358" s="176"/>
      <c r="T358" s="176"/>
      <c r="U358" s="177"/>
      <c r="V358" s="1"/>
      <c r="W358" s="178"/>
      <c r="X358" s="18"/>
    </row>
    <row r="359" spans="1:24" ht="25" customHeight="1" x14ac:dyDescent="0.2">
      <c r="A359" s="2"/>
      <c r="B359" s="15"/>
      <c r="C359" s="171"/>
      <c r="D359" s="20"/>
      <c r="E359" s="21"/>
      <c r="F359" s="21"/>
      <c r="G359" s="21"/>
      <c r="H359" s="21"/>
      <c r="I359" s="21"/>
      <c r="J359" s="1"/>
      <c r="K359" s="179"/>
      <c r="L359" s="18"/>
      <c r="M359" s="1"/>
      <c r="N359" s="15"/>
      <c r="O359" s="171"/>
      <c r="P359" s="20"/>
      <c r="Q359" s="21"/>
      <c r="R359" s="21"/>
      <c r="S359" s="21"/>
      <c r="T359" s="21"/>
      <c r="U359" s="21"/>
      <c r="V359" s="1"/>
      <c r="W359" s="179"/>
      <c r="X359" s="18"/>
    </row>
    <row r="360" spans="1:24" ht="2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0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0"/>
      <c r="X360" s="18"/>
    </row>
    <row r="361" spans="1:24" ht="2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5" customHeight="1" x14ac:dyDescent="0.15">
      <c r="A362" s="2"/>
      <c r="B362" s="22"/>
      <c r="C362" s="170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0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5" customHeight="1" x14ac:dyDescent="0.15">
      <c r="A363" s="2">
        <v>1</v>
      </c>
      <c r="B363" s="22"/>
      <c r="C363" s="171"/>
      <c r="D363" s="1"/>
      <c r="E363" s="172" t="str">
        <f>$AG$46</f>
        <v xml:space="preserve"> ALEX LUCATELLI-SCCP </v>
      </c>
      <c r="F363" s="173"/>
      <c r="G363" s="173"/>
      <c r="H363" s="173"/>
      <c r="I363" s="174"/>
      <c r="J363" s="1"/>
      <c r="K363" s="1"/>
      <c r="L363" s="18"/>
      <c r="M363" s="1"/>
      <c r="N363" s="22"/>
      <c r="O363" s="171"/>
      <c r="P363" s="1"/>
      <c r="Q363" s="172" t="str">
        <f>$AG$47</f>
        <v xml:space="preserve"> PEDRO NETO-SPFC </v>
      </c>
      <c r="R363" s="173"/>
      <c r="S363" s="173"/>
      <c r="T363" s="173"/>
      <c r="U363" s="174"/>
      <c r="V363" s="1"/>
      <c r="W363" s="1"/>
      <c r="X363" s="18"/>
    </row>
    <row r="364" spans="1:24" ht="25" customHeight="1" x14ac:dyDescent="0.15">
      <c r="A364" s="2">
        <v>1</v>
      </c>
      <c r="B364" s="22"/>
      <c r="C364" s="1"/>
      <c r="D364" s="1"/>
      <c r="E364" s="175"/>
      <c r="F364" s="176"/>
      <c r="G364" s="176"/>
      <c r="H364" s="176"/>
      <c r="I364" s="177"/>
      <c r="J364" s="1"/>
      <c r="K364" s="178"/>
      <c r="L364" s="18"/>
      <c r="M364" s="1"/>
      <c r="N364" s="22"/>
      <c r="O364" s="1"/>
      <c r="P364" s="1"/>
      <c r="Q364" s="175"/>
      <c r="R364" s="176"/>
      <c r="S364" s="176"/>
      <c r="T364" s="176"/>
      <c r="U364" s="177"/>
      <c r="V364" s="1"/>
      <c r="W364" s="178"/>
      <c r="X364" s="18"/>
    </row>
    <row r="365" spans="1:24" ht="2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79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79"/>
      <c r="X365" s="18"/>
    </row>
    <row r="366" spans="1:24" ht="25" customHeight="1" x14ac:dyDescent="0.2">
      <c r="A366" s="2"/>
      <c r="B366" s="22"/>
      <c r="C366" s="170">
        <f>$AE$46</f>
        <v>4</v>
      </c>
      <c r="D366" s="1"/>
      <c r="E366" s="21"/>
      <c r="F366" s="21"/>
      <c r="G366" s="21"/>
      <c r="H366" s="21"/>
      <c r="I366" s="21"/>
      <c r="J366" s="1"/>
      <c r="K366" s="180"/>
      <c r="L366" s="18"/>
      <c r="M366" s="1"/>
      <c r="N366" s="22"/>
      <c r="O366" s="170">
        <f>$AE$47</f>
        <v>5</v>
      </c>
      <c r="P366" s="1"/>
      <c r="Q366" s="21"/>
      <c r="R366" s="21"/>
      <c r="S366" s="21"/>
      <c r="T366" s="21"/>
      <c r="U366" s="21"/>
      <c r="V366" s="1"/>
      <c r="W366" s="180"/>
      <c r="X366" s="18"/>
    </row>
    <row r="367" spans="1:24" ht="25" customHeight="1" x14ac:dyDescent="0.2">
      <c r="A367" s="2"/>
      <c r="B367" s="22"/>
      <c r="C367" s="171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1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5" customHeight="1" x14ac:dyDescent="0.15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5" customHeight="1" x14ac:dyDescent="0.1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5" customHeight="1" x14ac:dyDescent="0.15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5" customHeight="1" x14ac:dyDescent="0.15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- 2ª Divisão - Palmeiras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- 2ª Divisão - Palmeiras</v>
      </c>
      <c r="X371" s="33"/>
    </row>
    <row r="372" spans="1:24" ht="2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5" customHeight="1" x14ac:dyDescent="0.2">
      <c r="A373" s="2">
        <v>1</v>
      </c>
      <c r="B373" s="15"/>
      <c r="C373" s="19" t="s">
        <v>23</v>
      </c>
      <c r="D373" s="16"/>
      <c r="E373" s="172" t="str">
        <f>$AF$48</f>
        <v xml:space="preserve"> JAIR ANTONIO-CMSP </v>
      </c>
      <c r="F373" s="173"/>
      <c r="G373" s="173"/>
      <c r="H373" s="173"/>
      <c r="I373" s="174"/>
      <c r="J373" s="1"/>
      <c r="K373" s="1"/>
      <c r="L373" s="18"/>
      <c r="M373" s="1"/>
      <c r="N373" s="15"/>
      <c r="O373" s="19" t="s">
        <v>23</v>
      </c>
      <c r="P373" s="16"/>
      <c r="Q373" s="172" t="str">
        <f>$AF$49</f>
        <v xml:space="preserve"> ESPEL-CFC </v>
      </c>
      <c r="R373" s="173"/>
      <c r="S373" s="173"/>
      <c r="T373" s="173"/>
      <c r="U373" s="174"/>
      <c r="V373" s="1"/>
      <c r="W373" s="1"/>
      <c r="X373" s="18"/>
    </row>
    <row r="374" spans="1:24" ht="25" customHeight="1" x14ac:dyDescent="0.2">
      <c r="A374" s="2">
        <v>1</v>
      </c>
      <c r="B374" s="15"/>
      <c r="C374" s="170">
        <f>$AC$48</f>
        <v>1</v>
      </c>
      <c r="D374" s="20"/>
      <c r="E374" s="175"/>
      <c r="F374" s="176"/>
      <c r="G374" s="176"/>
      <c r="H374" s="176"/>
      <c r="I374" s="177"/>
      <c r="J374" s="1"/>
      <c r="K374" s="178"/>
      <c r="L374" s="18"/>
      <c r="M374" s="1"/>
      <c r="N374" s="15"/>
      <c r="O374" s="170">
        <f>$AC$49</f>
        <v>1</v>
      </c>
      <c r="P374" s="20"/>
      <c r="Q374" s="175"/>
      <c r="R374" s="176"/>
      <c r="S374" s="176"/>
      <c r="T374" s="176"/>
      <c r="U374" s="177"/>
      <c r="V374" s="1"/>
      <c r="W374" s="178"/>
      <c r="X374" s="18"/>
    </row>
    <row r="375" spans="1:24" ht="25" customHeight="1" x14ac:dyDescent="0.2">
      <c r="A375" s="2"/>
      <c r="B375" s="15"/>
      <c r="C375" s="171"/>
      <c r="D375" s="20"/>
      <c r="E375" s="21"/>
      <c r="F375" s="21"/>
      <c r="G375" s="21"/>
      <c r="H375" s="21"/>
      <c r="I375" s="21"/>
      <c r="J375" s="1"/>
      <c r="K375" s="179"/>
      <c r="L375" s="18"/>
      <c r="M375" s="1"/>
      <c r="N375" s="15"/>
      <c r="O375" s="171"/>
      <c r="P375" s="20"/>
      <c r="Q375" s="21"/>
      <c r="R375" s="21"/>
      <c r="S375" s="21"/>
      <c r="T375" s="21"/>
      <c r="U375" s="21"/>
      <c r="V375" s="1"/>
      <c r="W375" s="179"/>
      <c r="X375" s="18"/>
    </row>
    <row r="376" spans="1:24" ht="2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0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0"/>
      <c r="X376" s="18"/>
    </row>
    <row r="377" spans="1:24" ht="2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5" customHeight="1" x14ac:dyDescent="0.15">
      <c r="A378" s="2"/>
      <c r="B378" s="22"/>
      <c r="C378" s="170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0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5" customHeight="1" x14ac:dyDescent="0.15">
      <c r="A379" s="2">
        <v>1</v>
      </c>
      <c r="B379" s="22"/>
      <c r="C379" s="171"/>
      <c r="D379" s="1"/>
      <c r="E379" s="172" t="str">
        <f>$AG$48</f>
        <v xml:space="preserve"> ARGENTINO-SPFC </v>
      </c>
      <c r="F379" s="173"/>
      <c r="G379" s="173"/>
      <c r="H379" s="173"/>
      <c r="I379" s="174"/>
      <c r="J379" s="1"/>
      <c r="K379" s="1"/>
      <c r="L379" s="18"/>
      <c r="M379" s="1"/>
      <c r="N379" s="22"/>
      <c r="O379" s="171"/>
      <c r="P379" s="1"/>
      <c r="Q379" s="172" t="str">
        <f>$AG$49</f>
        <v xml:space="preserve"> VANNO-SEP </v>
      </c>
      <c r="R379" s="173"/>
      <c r="S379" s="173"/>
      <c r="T379" s="173"/>
      <c r="U379" s="174"/>
      <c r="V379" s="1"/>
      <c r="W379" s="1"/>
      <c r="X379" s="18"/>
    </row>
    <row r="380" spans="1:24" ht="25" customHeight="1" x14ac:dyDescent="0.15">
      <c r="A380" s="2">
        <v>1</v>
      </c>
      <c r="B380" s="22"/>
      <c r="C380" s="1"/>
      <c r="D380" s="1"/>
      <c r="E380" s="175"/>
      <c r="F380" s="176"/>
      <c r="G380" s="176"/>
      <c r="H380" s="176"/>
      <c r="I380" s="177"/>
      <c r="J380" s="1"/>
      <c r="K380" s="178"/>
      <c r="L380" s="18"/>
      <c r="M380" s="1"/>
      <c r="N380" s="22"/>
      <c r="O380" s="1"/>
      <c r="P380" s="1"/>
      <c r="Q380" s="175"/>
      <c r="R380" s="176"/>
      <c r="S380" s="176"/>
      <c r="T380" s="176"/>
      <c r="U380" s="177"/>
      <c r="V380" s="1"/>
      <c r="W380" s="178"/>
      <c r="X380" s="18"/>
    </row>
    <row r="381" spans="1:24" ht="2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79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79"/>
      <c r="X381" s="18"/>
    </row>
    <row r="382" spans="1:24" ht="25" customHeight="1" x14ac:dyDescent="0.2">
      <c r="A382" s="2"/>
      <c r="B382" s="22"/>
      <c r="C382" s="170">
        <f>$AE$48</f>
        <v>6</v>
      </c>
      <c r="D382" s="1"/>
      <c r="E382" s="21"/>
      <c r="F382" s="21"/>
      <c r="G382" s="21"/>
      <c r="H382" s="21"/>
      <c r="I382" s="21"/>
      <c r="J382" s="1"/>
      <c r="K382" s="180"/>
      <c r="L382" s="18"/>
      <c r="M382" s="1"/>
      <c r="N382" s="22"/>
      <c r="O382" s="170">
        <f>$AE$49</f>
        <v>1</v>
      </c>
      <c r="P382" s="1"/>
      <c r="Q382" s="21"/>
      <c r="R382" s="21"/>
      <c r="S382" s="21"/>
      <c r="T382" s="21"/>
      <c r="U382" s="21"/>
      <c r="V382" s="1"/>
      <c r="W382" s="180"/>
      <c r="X382" s="18"/>
    </row>
    <row r="383" spans="1:24" ht="25" customHeight="1" x14ac:dyDescent="0.2">
      <c r="A383" s="2"/>
      <c r="B383" s="22"/>
      <c r="C383" s="171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1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5" customHeight="1" x14ac:dyDescent="0.15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5" customHeight="1" x14ac:dyDescent="0.1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5" customHeight="1" x14ac:dyDescent="0.15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5" customHeight="1" x14ac:dyDescent="0.15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- 2ª Divisão - Palmeiras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- 2ª Divisão - Palmeiras</v>
      </c>
      <c r="X387" s="33"/>
    </row>
    <row r="388" spans="1:24" ht="2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5" customHeight="1" x14ac:dyDescent="0.2">
      <c r="A389" s="2">
        <v>1</v>
      </c>
      <c r="B389" s="15"/>
      <c r="C389" s="19" t="s">
        <v>23</v>
      </c>
      <c r="D389" s="16"/>
      <c r="E389" s="172" t="str">
        <f>$AF$50</f>
        <v xml:space="preserve"> LOIACONO-CFC </v>
      </c>
      <c r="F389" s="173"/>
      <c r="G389" s="173"/>
      <c r="H389" s="173"/>
      <c r="I389" s="174"/>
      <c r="J389" s="1"/>
      <c r="K389" s="1"/>
      <c r="L389" s="18"/>
      <c r="M389" s="1"/>
      <c r="N389" s="15"/>
      <c r="O389" s="19" t="s">
        <v>23</v>
      </c>
      <c r="P389" s="16"/>
      <c r="Q389" s="172" t="str">
        <f>$AF$51</f>
        <v xml:space="preserve"> HEITOR VENDEIRO-CMSP </v>
      </c>
      <c r="R389" s="173"/>
      <c r="S389" s="173"/>
      <c r="T389" s="173"/>
      <c r="U389" s="174"/>
      <c r="V389" s="1"/>
      <c r="W389" s="1"/>
      <c r="X389" s="18"/>
    </row>
    <row r="390" spans="1:24" ht="25" customHeight="1" x14ac:dyDescent="0.2">
      <c r="A390" s="2">
        <v>1</v>
      </c>
      <c r="B390" s="15"/>
      <c r="C390" s="170">
        <f>$AC$50</f>
        <v>1</v>
      </c>
      <c r="D390" s="20"/>
      <c r="E390" s="175"/>
      <c r="F390" s="176"/>
      <c r="G390" s="176"/>
      <c r="H390" s="176"/>
      <c r="I390" s="177"/>
      <c r="J390" s="1"/>
      <c r="K390" s="178"/>
      <c r="L390" s="18"/>
      <c r="M390" s="1"/>
      <c r="N390" s="15"/>
      <c r="O390" s="170">
        <f>$AC$51</f>
        <v>1</v>
      </c>
      <c r="P390" s="20"/>
      <c r="Q390" s="175"/>
      <c r="R390" s="176"/>
      <c r="S390" s="176"/>
      <c r="T390" s="176"/>
      <c r="U390" s="177"/>
      <c r="V390" s="1"/>
      <c r="W390" s="178"/>
      <c r="X390" s="18"/>
    </row>
    <row r="391" spans="1:24" ht="25" customHeight="1" x14ac:dyDescent="0.2">
      <c r="A391" s="2"/>
      <c r="B391" s="15"/>
      <c r="C391" s="171"/>
      <c r="D391" s="20"/>
      <c r="E391" s="21"/>
      <c r="F391" s="21"/>
      <c r="G391" s="21"/>
      <c r="H391" s="21"/>
      <c r="I391" s="21"/>
      <c r="J391" s="1"/>
      <c r="K391" s="179"/>
      <c r="L391" s="18"/>
      <c r="M391" s="1"/>
      <c r="N391" s="15"/>
      <c r="O391" s="171"/>
      <c r="P391" s="20"/>
      <c r="Q391" s="21"/>
      <c r="R391" s="21"/>
      <c r="S391" s="21"/>
      <c r="T391" s="21"/>
      <c r="U391" s="21"/>
      <c r="V391" s="1"/>
      <c r="W391" s="179"/>
      <c r="X391" s="18"/>
    </row>
    <row r="392" spans="1:24" ht="2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0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0"/>
      <c r="X392" s="18"/>
    </row>
    <row r="393" spans="1:24" ht="2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5" customHeight="1" x14ac:dyDescent="0.15">
      <c r="A394" s="2"/>
      <c r="B394" s="22"/>
      <c r="C394" s="170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0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5" customHeight="1" x14ac:dyDescent="0.15">
      <c r="A395" s="2">
        <v>1</v>
      </c>
      <c r="B395" s="22"/>
      <c r="C395" s="171"/>
      <c r="D395" s="1"/>
      <c r="E395" s="172" t="str">
        <f>$AG$50</f>
        <v xml:space="preserve"> VANNO-SEP </v>
      </c>
      <c r="F395" s="173"/>
      <c r="G395" s="173"/>
      <c r="H395" s="173"/>
      <c r="I395" s="174"/>
      <c r="J395" s="1"/>
      <c r="K395" s="1"/>
      <c r="L395" s="18"/>
      <c r="M395" s="1"/>
      <c r="N395" s="22"/>
      <c r="O395" s="171"/>
      <c r="P395" s="1"/>
      <c r="Q395" s="172" t="str">
        <f>$AG$51</f>
        <v xml:space="preserve"> CELINHO-SPFC </v>
      </c>
      <c r="R395" s="173"/>
      <c r="S395" s="173"/>
      <c r="T395" s="173"/>
      <c r="U395" s="174"/>
      <c r="V395" s="1"/>
      <c r="W395" s="1"/>
      <c r="X395" s="18"/>
    </row>
    <row r="396" spans="1:24" ht="25" customHeight="1" x14ac:dyDescent="0.15">
      <c r="A396" s="2">
        <v>1</v>
      </c>
      <c r="B396" s="22"/>
      <c r="C396" s="1"/>
      <c r="D396" s="1"/>
      <c r="E396" s="175"/>
      <c r="F396" s="176"/>
      <c r="G396" s="176"/>
      <c r="H396" s="176"/>
      <c r="I396" s="177"/>
      <c r="J396" s="1"/>
      <c r="K396" s="178"/>
      <c r="L396" s="18"/>
      <c r="M396" s="1"/>
      <c r="N396" s="22"/>
      <c r="O396" s="1"/>
      <c r="P396" s="1"/>
      <c r="Q396" s="175"/>
      <c r="R396" s="176"/>
      <c r="S396" s="176"/>
      <c r="T396" s="176"/>
      <c r="U396" s="177"/>
      <c r="V396" s="1"/>
      <c r="W396" s="178"/>
      <c r="X396" s="18"/>
    </row>
    <row r="397" spans="1:24" ht="2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79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79"/>
      <c r="X397" s="18"/>
    </row>
    <row r="398" spans="1:24" ht="25" customHeight="1" x14ac:dyDescent="0.2">
      <c r="A398" s="2"/>
      <c r="B398" s="22"/>
      <c r="C398" s="170">
        <f>$AE$50</f>
        <v>5</v>
      </c>
      <c r="D398" s="1"/>
      <c r="E398" s="21"/>
      <c r="F398" s="21"/>
      <c r="G398" s="21"/>
      <c r="H398" s="21"/>
      <c r="I398" s="21"/>
      <c r="J398" s="1"/>
      <c r="K398" s="180"/>
      <c r="L398" s="18"/>
      <c r="M398" s="1"/>
      <c r="N398" s="22"/>
      <c r="O398" s="170">
        <f>$AE$51</f>
        <v>6</v>
      </c>
      <c r="P398" s="1"/>
      <c r="Q398" s="21"/>
      <c r="R398" s="21"/>
      <c r="S398" s="21"/>
      <c r="T398" s="21"/>
      <c r="U398" s="21"/>
      <c r="V398" s="1"/>
      <c r="W398" s="180"/>
      <c r="X398" s="18"/>
    </row>
    <row r="399" spans="1:24" ht="25" customHeight="1" x14ac:dyDescent="0.2">
      <c r="A399" s="2"/>
      <c r="B399" s="22"/>
      <c r="C399" s="171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1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5" customHeight="1" x14ac:dyDescent="0.15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5" customHeight="1" x14ac:dyDescent="0.1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5" customHeight="1" x14ac:dyDescent="0.15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5" customHeight="1" x14ac:dyDescent="0.15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- 2ª Divisão - Palmeiras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- 2ª Divisão - Palmeiras</v>
      </c>
      <c r="X403" s="33"/>
    </row>
    <row r="404" spans="1:24" ht="2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5" customHeight="1" x14ac:dyDescent="0.2">
      <c r="A405" s="2">
        <v>1</v>
      </c>
      <c r="B405" s="15"/>
      <c r="C405" s="19" t="s">
        <v>23</v>
      </c>
      <c r="D405" s="16"/>
      <c r="E405" s="172" t="str">
        <f>$AF$52</f>
        <v xml:space="preserve"> RINCO-CFC </v>
      </c>
      <c r="F405" s="173"/>
      <c r="G405" s="173"/>
      <c r="H405" s="173"/>
      <c r="I405" s="174"/>
      <c r="J405" s="1"/>
      <c r="K405" s="1"/>
      <c r="L405" s="18"/>
      <c r="M405" s="1"/>
      <c r="N405" s="15"/>
      <c r="O405" s="19" t="s">
        <v>23</v>
      </c>
      <c r="P405" s="16"/>
      <c r="Q405" s="172" t="str">
        <f>$AF$53</f>
        <v xml:space="preserve"> BV-CFC </v>
      </c>
      <c r="R405" s="173"/>
      <c r="S405" s="173"/>
      <c r="T405" s="173"/>
      <c r="U405" s="174"/>
      <c r="V405" s="1"/>
      <c r="W405" s="1"/>
      <c r="X405" s="18"/>
    </row>
    <row r="406" spans="1:24" ht="25" customHeight="1" x14ac:dyDescent="0.2">
      <c r="A406" s="2">
        <v>1</v>
      </c>
      <c r="B406" s="15"/>
      <c r="C406" s="170">
        <f>$AC$52</f>
        <v>1</v>
      </c>
      <c r="D406" s="20"/>
      <c r="E406" s="175"/>
      <c r="F406" s="176"/>
      <c r="G406" s="176"/>
      <c r="H406" s="176"/>
      <c r="I406" s="177"/>
      <c r="J406" s="1"/>
      <c r="K406" s="178"/>
      <c r="L406" s="18"/>
      <c r="M406" s="1"/>
      <c r="N406" s="15"/>
      <c r="O406" s="170">
        <f>$AC$53</f>
        <v>1</v>
      </c>
      <c r="P406" s="20"/>
      <c r="Q406" s="175"/>
      <c r="R406" s="176"/>
      <c r="S406" s="176"/>
      <c r="T406" s="176"/>
      <c r="U406" s="177"/>
      <c r="V406" s="1"/>
      <c r="W406" s="178"/>
      <c r="X406" s="18"/>
    </row>
    <row r="407" spans="1:24" ht="25" customHeight="1" x14ac:dyDescent="0.2">
      <c r="A407" s="2"/>
      <c r="B407" s="15"/>
      <c r="C407" s="171"/>
      <c r="D407" s="20"/>
      <c r="E407" s="21"/>
      <c r="F407" s="21"/>
      <c r="G407" s="21"/>
      <c r="H407" s="21"/>
      <c r="I407" s="21"/>
      <c r="J407" s="1"/>
      <c r="K407" s="179"/>
      <c r="L407" s="18"/>
      <c r="M407" s="1"/>
      <c r="N407" s="15"/>
      <c r="O407" s="171"/>
      <c r="P407" s="20"/>
      <c r="Q407" s="21"/>
      <c r="R407" s="21"/>
      <c r="S407" s="21"/>
      <c r="T407" s="21"/>
      <c r="U407" s="21"/>
      <c r="V407" s="1"/>
      <c r="W407" s="179"/>
      <c r="X407" s="18"/>
    </row>
    <row r="408" spans="1:24" ht="2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0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0"/>
      <c r="X408" s="18"/>
    </row>
    <row r="409" spans="1:24" ht="2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5" customHeight="1" x14ac:dyDescent="0.15">
      <c r="A410" s="2"/>
      <c r="B410" s="22"/>
      <c r="C410" s="170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0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5" customHeight="1" x14ac:dyDescent="0.15">
      <c r="A411" s="2">
        <v>1</v>
      </c>
      <c r="B411" s="22"/>
      <c r="C411" s="171"/>
      <c r="D411" s="1"/>
      <c r="E411" s="172" t="str">
        <f>$AG$52</f>
        <v xml:space="preserve"> RODRIGO RIBEIRO-SCCP </v>
      </c>
      <c r="F411" s="173"/>
      <c r="G411" s="173"/>
      <c r="H411" s="173"/>
      <c r="I411" s="174"/>
      <c r="J411" s="1"/>
      <c r="K411" s="1"/>
      <c r="L411" s="18"/>
      <c r="M411" s="1"/>
      <c r="N411" s="22"/>
      <c r="O411" s="171"/>
      <c r="P411" s="1"/>
      <c r="Q411" s="172" t="str">
        <f>$AG$53</f>
        <v xml:space="preserve"> ALEX LUCATELLI-SCCP </v>
      </c>
      <c r="R411" s="173"/>
      <c r="S411" s="173"/>
      <c r="T411" s="173"/>
      <c r="U411" s="174"/>
      <c r="V411" s="1"/>
      <c r="W411" s="1"/>
      <c r="X411" s="18"/>
    </row>
    <row r="412" spans="1:24" ht="25" customHeight="1" x14ac:dyDescent="0.15">
      <c r="A412" s="2">
        <v>1</v>
      </c>
      <c r="B412" s="22"/>
      <c r="C412" s="1"/>
      <c r="D412" s="1"/>
      <c r="E412" s="175"/>
      <c r="F412" s="176"/>
      <c r="G412" s="176"/>
      <c r="H412" s="176"/>
      <c r="I412" s="177"/>
      <c r="J412" s="1"/>
      <c r="K412" s="178"/>
      <c r="L412" s="18"/>
      <c r="M412" s="1"/>
      <c r="N412" s="22"/>
      <c r="O412" s="1"/>
      <c r="P412" s="1"/>
      <c r="Q412" s="175"/>
      <c r="R412" s="176"/>
      <c r="S412" s="176"/>
      <c r="T412" s="176"/>
      <c r="U412" s="177"/>
      <c r="V412" s="1"/>
      <c r="W412" s="178"/>
      <c r="X412" s="18"/>
    </row>
    <row r="413" spans="1:24" ht="2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79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79"/>
      <c r="X413" s="18"/>
    </row>
    <row r="414" spans="1:24" ht="25" customHeight="1" x14ac:dyDescent="0.2">
      <c r="A414" s="2"/>
      <c r="B414" s="22"/>
      <c r="C414" s="170">
        <f>$AE$52</f>
        <v>1</v>
      </c>
      <c r="D414" s="1"/>
      <c r="E414" s="21"/>
      <c r="F414" s="21"/>
      <c r="G414" s="21"/>
      <c r="H414" s="21"/>
      <c r="I414" s="21"/>
      <c r="J414" s="1"/>
      <c r="K414" s="180"/>
      <c r="L414" s="18"/>
      <c r="M414" s="1"/>
      <c r="N414" s="22"/>
      <c r="O414" s="170">
        <f>$AE$53</f>
        <v>2</v>
      </c>
      <c r="P414" s="1"/>
      <c r="Q414" s="21"/>
      <c r="R414" s="21"/>
      <c r="S414" s="21"/>
      <c r="T414" s="21"/>
      <c r="U414" s="21"/>
      <c r="V414" s="1"/>
      <c r="W414" s="180"/>
      <c r="X414" s="18"/>
    </row>
    <row r="415" spans="1:24" ht="25" customHeight="1" x14ac:dyDescent="0.2">
      <c r="A415" s="2"/>
      <c r="B415" s="22"/>
      <c r="C415" s="171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1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5" customHeight="1" x14ac:dyDescent="0.15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5" customHeight="1" x14ac:dyDescent="0.1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5" customHeight="1" x14ac:dyDescent="0.15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5" customHeight="1" x14ac:dyDescent="0.15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- 2ª Divisão - Palmeiras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- 2ª Divisão - Palmeiras</v>
      </c>
      <c r="X419" s="33"/>
    </row>
    <row r="420" spans="1:24" ht="2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5" customHeight="1" x14ac:dyDescent="0.2">
      <c r="A421" s="2">
        <v>1</v>
      </c>
      <c r="B421" s="15"/>
      <c r="C421" s="19" t="s">
        <v>23</v>
      </c>
      <c r="D421" s="16"/>
      <c r="E421" s="172" t="str">
        <f>$AF$54</f>
        <v xml:space="preserve"> JAIR ANTONIO-CMSP </v>
      </c>
      <c r="F421" s="173"/>
      <c r="G421" s="173"/>
      <c r="H421" s="173"/>
      <c r="I421" s="174"/>
      <c r="J421" s="1"/>
      <c r="K421" s="1"/>
      <c r="L421" s="18"/>
      <c r="M421" s="1"/>
      <c r="N421" s="15"/>
      <c r="O421" s="19" t="s">
        <v>23</v>
      </c>
      <c r="P421" s="16"/>
      <c r="Q421" s="172" t="str">
        <f>$AF$55</f>
        <v xml:space="preserve"> ESPEL-CFC </v>
      </c>
      <c r="R421" s="173"/>
      <c r="S421" s="173"/>
      <c r="T421" s="173"/>
      <c r="U421" s="174"/>
      <c r="V421" s="1"/>
      <c r="W421" s="1"/>
      <c r="X421" s="18"/>
    </row>
    <row r="422" spans="1:24" ht="25" customHeight="1" x14ac:dyDescent="0.2">
      <c r="A422" s="2">
        <v>1</v>
      </c>
      <c r="B422" s="15"/>
      <c r="C422" s="170">
        <f>$AC$54</f>
        <v>1</v>
      </c>
      <c r="D422" s="20"/>
      <c r="E422" s="175"/>
      <c r="F422" s="176"/>
      <c r="G422" s="176"/>
      <c r="H422" s="176"/>
      <c r="I422" s="177"/>
      <c r="J422" s="1"/>
      <c r="K422" s="178"/>
      <c r="L422" s="18"/>
      <c r="M422" s="1"/>
      <c r="N422" s="15"/>
      <c r="O422" s="170">
        <f>$AC$55</f>
        <v>1</v>
      </c>
      <c r="P422" s="20"/>
      <c r="Q422" s="175"/>
      <c r="R422" s="176"/>
      <c r="S422" s="176"/>
      <c r="T422" s="176"/>
      <c r="U422" s="177"/>
      <c r="V422" s="1"/>
      <c r="W422" s="178"/>
      <c r="X422" s="18"/>
    </row>
    <row r="423" spans="1:24" ht="25" customHeight="1" x14ac:dyDescent="0.2">
      <c r="A423" s="2"/>
      <c r="B423" s="15"/>
      <c r="C423" s="171"/>
      <c r="D423" s="20"/>
      <c r="E423" s="21"/>
      <c r="F423" s="21"/>
      <c r="G423" s="21"/>
      <c r="H423" s="21"/>
      <c r="I423" s="21"/>
      <c r="J423" s="1"/>
      <c r="K423" s="179"/>
      <c r="L423" s="18"/>
      <c r="M423" s="1"/>
      <c r="N423" s="15"/>
      <c r="O423" s="171"/>
      <c r="P423" s="20"/>
      <c r="Q423" s="21"/>
      <c r="R423" s="21"/>
      <c r="S423" s="21"/>
      <c r="T423" s="21"/>
      <c r="U423" s="21"/>
      <c r="V423" s="1"/>
      <c r="W423" s="179"/>
      <c r="X423" s="18"/>
    </row>
    <row r="424" spans="1:24" ht="2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0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0"/>
      <c r="X424" s="18"/>
    </row>
    <row r="425" spans="1:24" ht="2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5" customHeight="1" x14ac:dyDescent="0.15">
      <c r="A426" s="2"/>
      <c r="B426" s="22"/>
      <c r="C426" s="170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0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5" customHeight="1" x14ac:dyDescent="0.15">
      <c r="A427" s="2">
        <v>1</v>
      </c>
      <c r="B427" s="22"/>
      <c r="C427" s="171"/>
      <c r="D427" s="1"/>
      <c r="E427" s="172" t="str">
        <f>$AG$54</f>
        <v xml:space="preserve"> PEDRO NETO-SPFC </v>
      </c>
      <c r="F427" s="173"/>
      <c r="G427" s="173"/>
      <c r="H427" s="173"/>
      <c r="I427" s="174"/>
      <c r="J427" s="1"/>
      <c r="K427" s="1"/>
      <c r="L427" s="18"/>
      <c r="M427" s="1"/>
      <c r="N427" s="22"/>
      <c r="O427" s="171"/>
      <c r="P427" s="1"/>
      <c r="Q427" s="172" t="str">
        <f>$AG$55</f>
        <v xml:space="preserve"> ARGENTINO-SPFC </v>
      </c>
      <c r="R427" s="173"/>
      <c r="S427" s="173"/>
      <c r="T427" s="173"/>
      <c r="U427" s="174"/>
      <c r="V427" s="1"/>
      <c r="W427" s="1"/>
      <c r="X427" s="18"/>
    </row>
    <row r="428" spans="1:24" ht="25" customHeight="1" x14ac:dyDescent="0.15">
      <c r="A428" s="2">
        <v>1</v>
      </c>
      <c r="B428" s="22"/>
      <c r="C428" s="1"/>
      <c r="D428" s="1"/>
      <c r="E428" s="175"/>
      <c r="F428" s="176"/>
      <c r="G428" s="176"/>
      <c r="H428" s="176"/>
      <c r="I428" s="177"/>
      <c r="J428" s="1"/>
      <c r="K428" s="178"/>
      <c r="L428" s="18"/>
      <c r="M428" s="1"/>
      <c r="N428" s="22"/>
      <c r="O428" s="1"/>
      <c r="P428" s="1"/>
      <c r="Q428" s="175"/>
      <c r="R428" s="176"/>
      <c r="S428" s="176"/>
      <c r="T428" s="176"/>
      <c r="U428" s="177"/>
      <c r="V428" s="1"/>
      <c r="W428" s="178"/>
      <c r="X428" s="18"/>
    </row>
    <row r="429" spans="1:24" ht="2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79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79"/>
      <c r="X429" s="18"/>
    </row>
    <row r="430" spans="1:24" ht="25" customHeight="1" x14ac:dyDescent="0.2">
      <c r="A430" s="2"/>
      <c r="B430" s="22"/>
      <c r="C430" s="170">
        <f>$AE$54</f>
        <v>3</v>
      </c>
      <c r="D430" s="1"/>
      <c r="E430" s="21"/>
      <c r="F430" s="21"/>
      <c r="G430" s="21"/>
      <c r="H430" s="21"/>
      <c r="I430" s="21"/>
      <c r="J430" s="1"/>
      <c r="K430" s="180"/>
      <c r="L430" s="18"/>
      <c r="M430" s="1"/>
      <c r="N430" s="22"/>
      <c r="O430" s="170">
        <f>$AE$55</f>
        <v>4</v>
      </c>
      <c r="P430" s="1"/>
      <c r="Q430" s="21"/>
      <c r="R430" s="21"/>
      <c r="S430" s="21"/>
      <c r="T430" s="21"/>
      <c r="U430" s="21"/>
      <c r="V430" s="1"/>
      <c r="W430" s="180"/>
      <c r="X430" s="18"/>
    </row>
    <row r="431" spans="1:24" ht="25" customHeight="1" x14ac:dyDescent="0.2">
      <c r="A431" s="2"/>
      <c r="B431" s="22"/>
      <c r="C431" s="171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1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5" customHeight="1" x14ac:dyDescent="0.15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5" customHeight="1" x14ac:dyDescent="0.1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5" customHeight="1" x14ac:dyDescent="0.15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5" customHeight="1" x14ac:dyDescent="0.15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- 2ª Divisão - Palmeiras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- 2ª Divisão - Palmeiras</v>
      </c>
      <c r="X435" s="33"/>
    </row>
    <row r="436" spans="1:24" ht="2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5" customHeight="1" x14ac:dyDescent="0.2">
      <c r="A437" s="2">
        <v>1</v>
      </c>
      <c r="B437" s="15"/>
      <c r="C437" s="19" t="s">
        <v>23</v>
      </c>
      <c r="D437" s="16"/>
      <c r="E437" s="172" t="str">
        <f>$AF$56</f>
        <v xml:space="preserve"> LOIACONO-CFC </v>
      </c>
      <c r="F437" s="173"/>
      <c r="G437" s="173"/>
      <c r="H437" s="173"/>
      <c r="I437" s="174"/>
      <c r="J437" s="1"/>
      <c r="K437" s="1"/>
      <c r="L437" s="18"/>
      <c r="M437" s="1"/>
      <c r="N437" s="15"/>
      <c r="O437" s="19" t="s">
        <v>23</v>
      </c>
      <c r="P437" s="16"/>
      <c r="Q437" s="172" t="str">
        <f>$AF$57</f>
        <v xml:space="preserve"> HEITOR VENDEIRO-CMSP </v>
      </c>
      <c r="R437" s="173"/>
      <c r="S437" s="173"/>
      <c r="T437" s="173"/>
      <c r="U437" s="174"/>
      <c r="V437" s="1"/>
      <c r="W437" s="1"/>
      <c r="X437" s="18"/>
    </row>
    <row r="438" spans="1:24" ht="25" customHeight="1" x14ac:dyDescent="0.2">
      <c r="A438" s="2">
        <v>1</v>
      </c>
      <c r="B438" s="15"/>
      <c r="C438" s="170">
        <f>$AC$56</f>
        <v>1</v>
      </c>
      <c r="D438" s="20"/>
      <c r="E438" s="175"/>
      <c r="F438" s="176"/>
      <c r="G438" s="176"/>
      <c r="H438" s="176"/>
      <c r="I438" s="177"/>
      <c r="J438" s="1"/>
      <c r="K438" s="178"/>
      <c r="L438" s="18"/>
      <c r="M438" s="1"/>
      <c r="N438" s="15"/>
      <c r="O438" s="170">
        <f>$AC$57</f>
        <v>1</v>
      </c>
      <c r="P438" s="20"/>
      <c r="Q438" s="175"/>
      <c r="R438" s="176"/>
      <c r="S438" s="176"/>
      <c r="T438" s="176"/>
      <c r="U438" s="177"/>
      <c r="V438" s="1"/>
      <c r="W438" s="178"/>
      <c r="X438" s="18"/>
    </row>
    <row r="439" spans="1:24" ht="25" customHeight="1" x14ac:dyDescent="0.2">
      <c r="A439" s="2"/>
      <c r="B439" s="15"/>
      <c r="C439" s="171"/>
      <c r="D439" s="20"/>
      <c r="E439" s="21"/>
      <c r="F439" s="21"/>
      <c r="G439" s="21"/>
      <c r="H439" s="21"/>
      <c r="I439" s="21"/>
      <c r="J439" s="1"/>
      <c r="K439" s="179"/>
      <c r="L439" s="18"/>
      <c r="M439" s="1"/>
      <c r="N439" s="15"/>
      <c r="O439" s="171"/>
      <c r="P439" s="20"/>
      <c r="Q439" s="21"/>
      <c r="R439" s="21"/>
      <c r="S439" s="21"/>
      <c r="T439" s="21"/>
      <c r="U439" s="21"/>
      <c r="V439" s="1"/>
      <c r="W439" s="179"/>
      <c r="X439" s="18"/>
    </row>
    <row r="440" spans="1:24" ht="2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0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0"/>
      <c r="X440" s="18"/>
    </row>
    <row r="441" spans="1:24" ht="2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5" customHeight="1" x14ac:dyDescent="0.15">
      <c r="A442" s="2"/>
      <c r="B442" s="22"/>
      <c r="C442" s="170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0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5" customHeight="1" x14ac:dyDescent="0.15">
      <c r="A443" s="2">
        <v>1</v>
      </c>
      <c r="B443" s="22"/>
      <c r="C443" s="171"/>
      <c r="D443" s="1"/>
      <c r="E443" s="172" t="str">
        <f>$AG$56</f>
        <v xml:space="preserve"> ARGENTINO-SPFC </v>
      </c>
      <c r="F443" s="173"/>
      <c r="G443" s="173"/>
      <c r="H443" s="173"/>
      <c r="I443" s="174"/>
      <c r="J443" s="1"/>
      <c r="K443" s="1"/>
      <c r="L443" s="18"/>
      <c r="M443" s="1"/>
      <c r="N443" s="22"/>
      <c r="O443" s="171"/>
      <c r="P443" s="1"/>
      <c r="Q443" s="172" t="str">
        <f>$AG$57</f>
        <v xml:space="preserve"> VANNO-SEP </v>
      </c>
      <c r="R443" s="173"/>
      <c r="S443" s="173"/>
      <c r="T443" s="173"/>
      <c r="U443" s="174"/>
      <c r="V443" s="1"/>
      <c r="W443" s="1"/>
      <c r="X443" s="18"/>
    </row>
    <row r="444" spans="1:24" ht="25" customHeight="1" x14ac:dyDescent="0.15">
      <c r="A444" s="2">
        <v>1</v>
      </c>
      <c r="B444" s="22"/>
      <c r="C444" s="1"/>
      <c r="D444" s="1"/>
      <c r="E444" s="175"/>
      <c r="F444" s="176"/>
      <c r="G444" s="176"/>
      <c r="H444" s="176"/>
      <c r="I444" s="177"/>
      <c r="J444" s="1"/>
      <c r="K444" s="178"/>
      <c r="L444" s="18"/>
      <c r="M444" s="1"/>
      <c r="N444" s="22"/>
      <c r="O444" s="1"/>
      <c r="P444" s="1"/>
      <c r="Q444" s="175"/>
      <c r="R444" s="176"/>
      <c r="S444" s="176"/>
      <c r="T444" s="176"/>
      <c r="U444" s="177"/>
      <c r="V444" s="1"/>
      <c r="W444" s="178"/>
      <c r="X444" s="18"/>
    </row>
    <row r="445" spans="1:24" ht="2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79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79"/>
      <c r="X445" s="18"/>
    </row>
    <row r="446" spans="1:24" ht="25" customHeight="1" x14ac:dyDescent="0.2">
      <c r="A446" s="2"/>
      <c r="B446" s="22"/>
      <c r="C446" s="170">
        <f>$AE$56</f>
        <v>3</v>
      </c>
      <c r="D446" s="1"/>
      <c r="E446" s="21"/>
      <c r="F446" s="21"/>
      <c r="G446" s="21"/>
      <c r="H446" s="21"/>
      <c r="I446" s="21"/>
      <c r="J446" s="1"/>
      <c r="K446" s="180"/>
      <c r="L446" s="18"/>
      <c r="M446" s="1"/>
      <c r="N446" s="22"/>
      <c r="O446" s="170">
        <f>$AE$57</f>
        <v>4</v>
      </c>
      <c r="P446" s="1"/>
      <c r="Q446" s="21"/>
      <c r="R446" s="21"/>
      <c r="S446" s="21"/>
      <c r="T446" s="21"/>
      <c r="U446" s="21"/>
      <c r="V446" s="1"/>
      <c r="W446" s="180"/>
      <c r="X446" s="18"/>
    </row>
    <row r="447" spans="1:24" ht="25" customHeight="1" x14ac:dyDescent="0.2">
      <c r="A447" s="2"/>
      <c r="B447" s="22"/>
      <c r="C447" s="171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1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5" customHeight="1" x14ac:dyDescent="0.15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5" customHeight="1" x14ac:dyDescent="0.1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5" customHeight="1" x14ac:dyDescent="0.15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5" customHeight="1" x14ac:dyDescent="0.15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- 2ª Divisão - Palmeiras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- 2ª Divisão - Palmeiras</v>
      </c>
      <c r="X451" s="33"/>
    </row>
    <row r="452" spans="1:24" ht="2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5" customHeight="1" x14ac:dyDescent="0.2">
      <c r="A453" s="2">
        <v>1</v>
      </c>
      <c r="B453" s="15"/>
      <c r="C453" s="19" t="s">
        <v>23</v>
      </c>
      <c r="D453" s="16"/>
      <c r="E453" s="172" t="str">
        <f>$AF$58</f>
        <v xml:space="preserve"> RINCO-CFC </v>
      </c>
      <c r="F453" s="173"/>
      <c r="G453" s="173"/>
      <c r="H453" s="173"/>
      <c r="I453" s="174"/>
      <c r="J453" s="1"/>
      <c r="K453" s="1"/>
      <c r="L453" s="18"/>
      <c r="M453" s="1"/>
      <c r="N453" s="15"/>
      <c r="O453" s="19" t="s">
        <v>23</v>
      </c>
      <c r="P453" s="16"/>
      <c r="Q453" s="172" t="str">
        <f>$AF$59</f>
        <v xml:space="preserve"> BV-CFC </v>
      </c>
      <c r="R453" s="173"/>
      <c r="S453" s="173"/>
      <c r="T453" s="173"/>
      <c r="U453" s="174"/>
      <c r="V453" s="1"/>
      <c r="W453" s="1"/>
      <c r="X453" s="18"/>
    </row>
    <row r="454" spans="1:24" ht="25" customHeight="1" x14ac:dyDescent="0.2">
      <c r="A454" s="2">
        <v>1</v>
      </c>
      <c r="B454" s="15"/>
      <c r="C454" s="170">
        <f>$AC$58</f>
        <v>1</v>
      </c>
      <c r="D454" s="20"/>
      <c r="E454" s="175"/>
      <c r="F454" s="176"/>
      <c r="G454" s="176"/>
      <c r="H454" s="176"/>
      <c r="I454" s="177"/>
      <c r="J454" s="1"/>
      <c r="K454" s="178"/>
      <c r="L454" s="18"/>
      <c r="M454" s="1"/>
      <c r="N454" s="15"/>
      <c r="O454" s="170">
        <f>$AC$59</f>
        <v>1</v>
      </c>
      <c r="P454" s="20"/>
      <c r="Q454" s="175"/>
      <c r="R454" s="176"/>
      <c r="S454" s="176"/>
      <c r="T454" s="176"/>
      <c r="U454" s="177"/>
      <c r="V454" s="1"/>
      <c r="W454" s="178"/>
      <c r="X454" s="18"/>
    </row>
    <row r="455" spans="1:24" ht="25" customHeight="1" x14ac:dyDescent="0.2">
      <c r="A455" s="2"/>
      <c r="B455" s="15"/>
      <c r="C455" s="171"/>
      <c r="D455" s="20"/>
      <c r="E455" s="21"/>
      <c r="F455" s="21"/>
      <c r="G455" s="21"/>
      <c r="H455" s="21"/>
      <c r="I455" s="21"/>
      <c r="J455" s="1"/>
      <c r="K455" s="179"/>
      <c r="L455" s="18"/>
      <c r="M455" s="1"/>
      <c r="N455" s="15"/>
      <c r="O455" s="171"/>
      <c r="P455" s="20"/>
      <c r="Q455" s="21"/>
      <c r="R455" s="21"/>
      <c r="S455" s="21"/>
      <c r="T455" s="21"/>
      <c r="U455" s="21"/>
      <c r="V455" s="1"/>
      <c r="W455" s="179"/>
      <c r="X455" s="18"/>
    </row>
    <row r="456" spans="1:24" ht="2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0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0"/>
      <c r="X456" s="18"/>
    </row>
    <row r="457" spans="1:24" ht="2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5" customHeight="1" x14ac:dyDescent="0.15">
      <c r="A458" s="2"/>
      <c r="B458" s="22"/>
      <c r="C458" s="170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0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5" customHeight="1" x14ac:dyDescent="0.15">
      <c r="A459" s="2">
        <v>1</v>
      </c>
      <c r="B459" s="22"/>
      <c r="C459" s="171"/>
      <c r="D459" s="1"/>
      <c r="E459" s="172" t="str">
        <f>$AG$58</f>
        <v xml:space="preserve"> CELINHO-SPFC </v>
      </c>
      <c r="F459" s="173"/>
      <c r="G459" s="173"/>
      <c r="H459" s="173"/>
      <c r="I459" s="174"/>
      <c r="J459" s="1"/>
      <c r="K459" s="1"/>
      <c r="L459" s="18"/>
      <c r="M459" s="1"/>
      <c r="N459" s="22"/>
      <c r="O459" s="171"/>
      <c r="P459" s="1"/>
      <c r="Q459" s="172" t="str">
        <f>$AG$59</f>
        <v xml:space="preserve"> RODRIGO RIBEIRO-SCCP </v>
      </c>
      <c r="R459" s="173"/>
      <c r="S459" s="173"/>
      <c r="T459" s="173"/>
      <c r="U459" s="174"/>
      <c r="V459" s="1"/>
      <c r="W459" s="1"/>
      <c r="X459" s="18"/>
    </row>
    <row r="460" spans="1:24" ht="25" customHeight="1" x14ac:dyDescent="0.15">
      <c r="A460" s="2">
        <v>1</v>
      </c>
      <c r="B460" s="22"/>
      <c r="C460" s="1"/>
      <c r="D460" s="1"/>
      <c r="E460" s="175"/>
      <c r="F460" s="176"/>
      <c r="G460" s="176"/>
      <c r="H460" s="176"/>
      <c r="I460" s="177"/>
      <c r="J460" s="1"/>
      <c r="K460" s="178"/>
      <c r="L460" s="18"/>
      <c r="M460" s="1"/>
      <c r="N460" s="22"/>
      <c r="O460" s="1"/>
      <c r="P460" s="1"/>
      <c r="Q460" s="175"/>
      <c r="R460" s="176"/>
      <c r="S460" s="176"/>
      <c r="T460" s="176"/>
      <c r="U460" s="177"/>
      <c r="V460" s="1"/>
      <c r="W460" s="178"/>
      <c r="X460" s="18"/>
    </row>
    <row r="461" spans="1:24" ht="2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79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79"/>
      <c r="X461" s="18"/>
    </row>
    <row r="462" spans="1:24" ht="25" customHeight="1" x14ac:dyDescent="0.2">
      <c r="A462" s="2"/>
      <c r="B462" s="22"/>
      <c r="C462" s="170">
        <f>$AE$58</f>
        <v>5</v>
      </c>
      <c r="D462" s="1"/>
      <c r="E462" s="21"/>
      <c r="F462" s="21"/>
      <c r="G462" s="21"/>
      <c r="H462" s="21"/>
      <c r="I462" s="21"/>
      <c r="J462" s="1"/>
      <c r="K462" s="180"/>
      <c r="L462" s="18"/>
      <c r="M462" s="1"/>
      <c r="N462" s="22"/>
      <c r="O462" s="170">
        <f>$AE$59</f>
        <v>6</v>
      </c>
      <c r="P462" s="1"/>
      <c r="Q462" s="21"/>
      <c r="R462" s="21"/>
      <c r="S462" s="21"/>
      <c r="T462" s="21"/>
      <c r="U462" s="21"/>
      <c r="V462" s="1"/>
      <c r="W462" s="180"/>
      <c r="X462" s="18"/>
    </row>
    <row r="463" spans="1:24" ht="25" customHeight="1" x14ac:dyDescent="0.2">
      <c r="A463" s="2"/>
      <c r="B463" s="22"/>
      <c r="C463" s="171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1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5" customHeight="1" x14ac:dyDescent="0.15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5" customHeight="1" x14ac:dyDescent="0.1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5" customHeight="1" x14ac:dyDescent="0.15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5" customHeight="1" x14ac:dyDescent="0.15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- 2ª Divisão - Palmeiras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- 2ª Divisão - Palmeiras</v>
      </c>
      <c r="X467" s="33"/>
    </row>
    <row r="468" spans="1:24" ht="2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5" customHeight="1" x14ac:dyDescent="0.2">
      <c r="A469" s="2">
        <v>1</v>
      </c>
      <c r="B469" s="15"/>
      <c r="C469" s="19" t="s">
        <v>23</v>
      </c>
      <c r="D469" s="16"/>
      <c r="E469" s="172" t="str">
        <f>$AF$60</f>
        <v xml:space="preserve"> JAIR ANTONIO-CMSP </v>
      </c>
      <c r="F469" s="173"/>
      <c r="G469" s="173"/>
      <c r="H469" s="173"/>
      <c r="I469" s="174"/>
      <c r="J469" s="1"/>
      <c r="K469" s="1"/>
      <c r="L469" s="18"/>
      <c r="M469" s="1"/>
      <c r="N469" s="15"/>
      <c r="O469" s="19" t="s">
        <v>23</v>
      </c>
      <c r="P469" s="16"/>
      <c r="Q469" s="172" t="str">
        <f>$AF$61</f>
        <v xml:space="preserve"> ESPEL-CFC </v>
      </c>
      <c r="R469" s="173"/>
      <c r="S469" s="173"/>
      <c r="T469" s="173"/>
      <c r="U469" s="174"/>
      <c r="V469" s="1"/>
      <c r="W469" s="1"/>
      <c r="X469" s="18"/>
    </row>
    <row r="470" spans="1:24" ht="25" customHeight="1" x14ac:dyDescent="0.2">
      <c r="A470" s="2">
        <v>1</v>
      </c>
      <c r="B470" s="15"/>
      <c r="C470" s="170">
        <f>$AC$60</f>
        <v>1</v>
      </c>
      <c r="D470" s="20"/>
      <c r="E470" s="175"/>
      <c r="F470" s="176"/>
      <c r="G470" s="176"/>
      <c r="H470" s="176"/>
      <c r="I470" s="177"/>
      <c r="J470" s="1"/>
      <c r="K470" s="178"/>
      <c r="L470" s="18"/>
      <c r="M470" s="1"/>
      <c r="N470" s="15"/>
      <c r="O470" s="170">
        <f>$AC$61</f>
        <v>1</v>
      </c>
      <c r="P470" s="20"/>
      <c r="Q470" s="175"/>
      <c r="R470" s="176"/>
      <c r="S470" s="176"/>
      <c r="T470" s="176"/>
      <c r="U470" s="177"/>
      <c r="V470" s="1"/>
      <c r="W470" s="178"/>
      <c r="X470" s="18"/>
    </row>
    <row r="471" spans="1:24" ht="25" customHeight="1" x14ac:dyDescent="0.2">
      <c r="A471" s="2"/>
      <c r="B471" s="15"/>
      <c r="C471" s="171"/>
      <c r="D471" s="20"/>
      <c r="E471" s="21"/>
      <c r="F471" s="21"/>
      <c r="G471" s="21"/>
      <c r="H471" s="21"/>
      <c r="I471" s="21"/>
      <c r="J471" s="1"/>
      <c r="K471" s="179"/>
      <c r="L471" s="18"/>
      <c r="M471" s="1"/>
      <c r="N471" s="15"/>
      <c r="O471" s="171"/>
      <c r="P471" s="20"/>
      <c r="Q471" s="21"/>
      <c r="R471" s="21"/>
      <c r="S471" s="21"/>
      <c r="T471" s="21"/>
      <c r="U471" s="21"/>
      <c r="V471" s="1"/>
      <c r="W471" s="179"/>
      <c r="X471" s="18"/>
    </row>
    <row r="472" spans="1:24" ht="2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0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0"/>
      <c r="X472" s="18"/>
    </row>
    <row r="473" spans="1:24" ht="2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5" customHeight="1" x14ac:dyDescent="0.15">
      <c r="A474" s="2"/>
      <c r="B474" s="22"/>
      <c r="C474" s="170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0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5" customHeight="1" x14ac:dyDescent="0.15">
      <c r="A475" s="2">
        <v>1</v>
      </c>
      <c r="B475" s="22"/>
      <c r="C475" s="171"/>
      <c r="D475" s="1"/>
      <c r="E475" s="172" t="str">
        <f>$AG$60</f>
        <v xml:space="preserve"> ALEX LUCATELLI-SCCP </v>
      </c>
      <c r="F475" s="173"/>
      <c r="G475" s="173"/>
      <c r="H475" s="173"/>
      <c r="I475" s="174"/>
      <c r="J475" s="1"/>
      <c r="K475" s="1"/>
      <c r="L475" s="18"/>
      <c r="M475" s="1"/>
      <c r="N475" s="22"/>
      <c r="O475" s="171"/>
      <c r="P475" s="1"/>
      <c r="Q475" s="172" t="str">
        <f>$AG$61</f>
        <v xml:space="preserve"> PEDRO NETO-SPFC </v>
      </c>
      <c r="R475" s="173"/>
      <c r="S475" s="173"/>
      <c r="T475" s="173"/>
      <c r="U475" s="174"/>
      <c r="V475" s="1"/>
      <c r="W475" s="1"/>
      <c r="X475" s="18"/>
    </row>
    <row r="476" spans="1:24" ht="25" customHeight="1" x14ac:dyDescent="0.15">
      <c r="A476" s="2">
        <v>1</v>
      </c>
      <c r="B476" s="22"/>
      <c r="C476" s="1"/>
      <c r="D476" s="1"/>
      <c r="E476" s="175"/>
      <c r="F476" s="176"/>
      <c r="G476" s="176"/>
      <c r="H476" s="176"/>
      <c r="I476" s="177"/>
      <c r="J476" s="1"/>
      <c r="K476" s="178"/>
      <c r="L476" s="18"/>
      <c r="M476" s="1"/>
      <c r="N476" s="22"/>
      <c r="O476" s="1"/>
      <c r="P476" s="1"/>
      <c r="Q476" s="175"/>
      <c r="R476" s="176"/>
      <c r="S476" s="176"/>
      <c r="T476" s="176"/>
      <c r="U476" s="177"/>
      <c r="V476" s="1"/>
      <c r="W476" s="178"/>
      <c r="X476" s="18"/>
    </row>
    <row r="477" spans="1:24" ht="2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79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79"/>
      <c r="X477" s="18"/>
    </row>
    <row r="478" spans="1:24" ht="25" customHeight="1" x14ac:dyDescent="0.2">
      <c r="A478" s="2"/>
      <c r="B478" s="22"/>
      <c r="C478" s="170">
        <f>$AE$60</f>
        <v>1</v>
      </c>
      <c r="D478" s="1"/>
      <c r="E478" s="21"/>
      <c r="F478" s="21"/>
      <c r="G478" s="21"/>
      <c r="H478" s="21"/>
      <c r="I478" s="21"/>
      <c r="J478" s="1"/>
      <c r="K478" s="180"/>
      <c r="L478" s="18"/>
      <c r="M478" s="1"/>
      <c r="N478" s="22"/>
      <c r="O478" s="170">
        <f>$AE$61</f>
        <v>2</v>
      </c>
      <c r="P478" s="1"/>
      <c r="Q478" s="21"/>
      <c r="R478" s="21"/>
      <c r="S478" s="21"/>
      <c r="T478" s="21"/>
      <c r="U478" s="21"/>
      <c r="V478" s="1"/>
      <c r="W478" s="180"/>
      <c r="X478" s="18"/>
    </row>
    <row r="479" spans="1:24" ht="25" customHeight="1" x14ac:dyDescent="0.2">
      <c r="A479" s="2"/>
      <c r="B479" s="22"/>
      <c r="C479" s="171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1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5" customHeight="1" x14ac:dyDescent="0.15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5" customHeight="1" x14ac:dyDescent="0.1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5" customHeight="1" x14ac:dyDescent="0.15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5" customHeight="1" x14ac:dyDescent="0.15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- 2ª Divisão - Palmeiras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- 2ª Divisão - Palmeiras</v>
      </c>
      <c r="X483" s="33"/>
    </row>
    <row r="484" spans="1:24" ht="2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5" customHeight="1" x14ac:dyDescent="0.2">
      <c r="A485" s="2">
        <v>1</v>
      </c>
      <c r="B485" s="15"/>
      <c r="C485" s="19" t="s">
        <v>23</v>
      </c>
      <c r="D485" s="16"/>
      <c r="E485" s="172" t="str">
        <f>$AF$62</f>
        <v xml:space="preserve"> LOIACONO-CFC </v>
      </c>
      <c r="F485" s="173"/>
      <c r="G485" s="173"/>
      <c r="H485" s="173"/>
      <c r="I485" s="174"/>
      <c r="J485" s="1"/>
      <c r="K485" s="1"/>
      <c r="L485" s="18"/>
      <c r="M485" s="1"/>
      <c r="N485" s="15"/>
      <c r="O485" s="19" t="s">
        <v>23</v>
      </c>
      <c r="P485" s="16"/>
      <c r="Q485" s="172" t="str">
        <f>$AF$63</f>
        <v xml:space="preserve"> HEITOR VENDEIRO-CMSP </v>
      </c>
      <c r="R485" s="173"/>
      <c r="S485" s="173"/>
      <c r="T485" s="173"/>
      <c r="U485" s="174"/>
      <c r="V485" s="1"/>
      <c r="W485" s="1"/>
      <c r="X485" s="18"/>
    </row>
    <row r="486" spans="1:24" ht="25" customHeight="1" x14ac:dyDescent="0.2">
      <c r="A486" s="2">
        <v>1</v>
      </c>
      <c r="B486" s="15"/>
      <c r="C486" s="170">
        <f>$AC$62</f>
        <v>1</v>
      </c>
      <c r="D486" s="20"/>
      <c r="E486" s="175"/>
      <c r="F486" s="176"/>
      <c r="G486" s="176"/>
      <c r="H486" s="176"/>
      <c r="I486" s="177"/>
      <c r="J486" s="1"/>
      <c r="K486" s="178"/>
      <c r="L486" s="18"/>
      <c r="M486" s="1"/>
      <c r="N486" s="15"/>
      <c r="O486" s="170">
        <f>$AC$63</f>
        <v>1</v>
      </c>
      <c r="P486" s="20"/>
      <c r="Q486" s="175"/>
      <c r="R486" s="176"/>
      <c r="S486" s="176"/>
      <c r="T486" s="176"/>
      <c r="U486" s="177"/>
      <c r="V486" s="1"/>
      <c r="W486" s="178"/>
      <c r="X486" s="18"/>
    </row>
    <row r="487" spans="1:24" ht="25" customHeight="1" x14ac:dyDescent="0.2">
      <c r="A487" s="2"/>
      <c r="B487" s="15"/>
      <c r="C487" s="171"/>
      <c r="D487" s="20"/>
      <c r="E487" s="21"/>
      <c r="F487" s="21"/>
      <c r="G487" s="21"/>
      <c r="H487" s="21"/>
      <c r="I487" s="21"/>
      <c r="J487" s="1"/>
      <c r="K487" s="179"/>
      <c r="L487" s="18"/>
      <c r="M487" s="1"/>
      <c r="N487" s="15"/>
      <c r="O487" s="171"/>
      <c r="P487" s="20"/>
      <c r="Q487" s="21"/>
      <c r="R487" s="21"/>
      <c r="S487" s="21"/>
      <c r="T487" s="21"/>
      <c r="U487" s="21"/>
      <c r="V487" s="1"/>
      <c r="W487" s="179"/>
      <c r="X487" s="18"/>
    </row>
    <row r="488" spans="1:24" ht="2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0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0"/>
      <c r="X488" s="18"/>
    </row>
    <row r="489" spans="1:24" ht="2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5" customHeight="1" x14ac:dyDescent="0.15">
      <c r="A490" s="2"/>
      <c r="B490" s="22"/>
      <c r="C490" s="170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0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5" customHeight="1" x14ac:dyDescent="0.15">
      <c r="A491" s="2">
        <v>1</v>
      </c>
      <c r="B491" s="22"/>
      <c r="C491" s="171"/>
      <c r="D491" s="1"/>
      <c r="E491" s="172" t="str">
        <f>$AG$62</f>
        <v xml:space="preserve"> PEDRO NETO-SPFC </v>
      </c>
      <c r="F491" s="173"/>
      <c r="G491" s="173"/>
      <c r="H491" s="173"/>
      <c r="I491" s="174"/>
      <c r="J491" s="1"/>
      <c r="K491" s="1"/>
      <c r="L491" s="18"/>
      <c r="M491" s="1"/>
      <c r="N491" s="22"/>
      <c r="O491" s="171"/>
      <c r="P491" s="1"/>
      <c r="Q491" s="172" t="str">
        <f>$AG$63</f>
        <v xml:space="preserve"> ARGENTINO-SPFC </v>
      </c>
      <c r="R491" s="173"/>
      <c r="S491" s="173"/>
      <c r="T491" s="173"/>
      <c r="U491" s="174"/>
      <c r="V491" s="1"/>
      <c r="W491" s="1"/>
      <c r="X491" s="18"/>
    </row>
    <row r="492" spans="1:24" ht="25" customHeight="1" x14ac:dyDescent="0.15">
      <c r="A492" s="2">
        <v>1</v>
      </c>
      <c r="B492" s="22"/>
      <c r="C492" s="1"/>
      <c r="D492" s="1"/>
      <c r="E492" s="175"/>
      <c r="F492" s="176"/>
      <c r="G492" s="176"/>
      <c r="H492" s="176"/>
      <c r="I492" s="177"/>
      <c r="J492" s="1"/>
      <c r="K492" s="178"/>
      <c r="L492" s="18"/>
      <c r="M492" s="1"/>
      <c r="N492" s="22"/>
      <c r="O492" s="1"/>
      <c r="P492" s="1"/>
      <c r="Q492" s="175"/>
      <c r="R492" s="176"/>
      <c r="S492" s="176"/>
      <c r="T492" s="176"/>
      <c r="U492" s="177"/>
      <c r="V492" s="1"/>
      <c r="W492" s="178"/>
      <c r="X492" s="18"/>
    </row>
    <row r="493" spans="1:24" ht="2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79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79"/>
      <c r="X493" s="18"/>
    </row>
    <row r="494" spans="1:24" ht="25" customHeight="1" x14ac:dyDescent="0.2">
      <c r="A494" s="2"/>
      <c r="B494" s="22"/>
      <c r="C494" s="170">
        <f>$AE$62</f>
        <v>1</v>
      </c>
      <c r="D494" s="1"/>
      <c r="E494" s="21"/>
      <c r="F494" s="21"/>
      <c r="G494" s="21"/>
      <c r="H494" s="21"/>
      <c r="I494" s="21"/>
      <c r="J494" s="1"/>
      <c r="K494" s="180"/>
      <c r="L494" s="18"/>
      <c r="M494" s="1"/>
      <c r="N494" s="22"/>
      <c r="O494" s="170">
        <f>$AE$63</f>
        <v>2</v>
      </c>
      <c r="P494" s="1"/>
      <c r="Q494" s="21"/>
      <c r="R494" s="21"/>
      <c r="S494" s="21"/>
      <c r="T494" s="21"/>
      <c r="U494" s="21"/>
      <c r="V494" s="1"/>
      <c r="W494" s="180"/>
      <c r="X494" s="18"/>
    </row>
    <row r="495" spans="1:24" ht="25" customHeight="1" x14ac:dyDescent="0.2">
      <c r="A495" s="2"/>
      <c r="B495" s="22"/>
      <c r="C495" s="171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1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5" customHeight="1" x14ac:dyDescent="0.15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5" customHeight="1" x14ac:dyDescent="0.1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5" customHeight="1" x14ac:dyDescent="0.15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5" customHeight="1" x14ac:dyDescent="0.15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- 2ª Divisão - Palmeiras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- 2ª Divisão - Palmeiras</v>
      </c>
      <c r="X499" s="33"/>
    </row>
    <row r="500" spans="1:24" ht="2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5" customHeight="1" x14ac:dyDescent="0.2">
      <c r="A501" s="2">
        <v>1</v>
      </c>
      <c r="B501" s="15"/>
      <c r="C501" s="19" t="s">
        <v>23</v>
      </c>
      <c r="D501" s="16"/>
      <c r="E501" s="172" t="str">
        <f>$AF$64</f>
        <v xml:space="preserve"> RINCO-CFC </v>
      </c>
      <c r="F501" s="173"/>
      <c r="G501" s="173"/>
      <c r="H501" s="173"/>
      <c r="I501" s="174"/>
      <c r="J501" s="1"/>
      <c r="K501" s="1"/>
      <c r="L501" s="18"/>
      <c r="M501" s="1"/>
      <c r="N501" s="15"/>
      <c r="O501" s="19" t="s">
        <v>23</v>
      </c>
      <c r="P501" s="16"/>
      <c r="Q501" s="172" t="str">
        <f>$AF$65</f>
        <v xml:space="preserve"> BV-CFC </v>
      </c>
      <c r="R501" s="173"/>
      <c r="S501" s="173"/>
      <c r="T501" s="173"/>
      <c r="U501" s="174"/>
      <c r="V501" s="1"/>
      <c r="W501" s="1"/>
      <c r="X501" s="18"/>
    </row>
    <row r="502" spans="1:24" ht="25" customHeight="1" x14ac:dyDescent="0.2">
      <c r="A502" s="2">
        <v>1</v>
      </c>
      <c r="B502" s="15"/>
      <c r="C502" s="170">
        <f>$AC$64</f>
        <v>1</v>
      </c>
      <c r="D502" s="20"/>
      <c r="E502" s="175"/>
      <c r="F502" s="176"/>
      <c r="G502" s="176"/>
      <c r="H502" s="176"/>
      <c r="I502" s="177"/>
      <c r="J502" s="1"/>
      <c r="K502" s="178"/>
      <c r="L502" s="18"/>
      <c r="M502" s="1"/>
      <c r="N502" s="15"/>
      <c r="O502" s="170">
        <f>$AC$65</f>
        <v>1</v>
      </c>
      <c r="P502" s="20"/>
      <c r="Q502" s="175"/>
      <c r="R502" s="176"/>
      <c r="S502" s="176"/>
      <c r="T502" s="176"/>
      <c r="U502" s="177"/>
      <c r="V502" s="1"/>
      <c r="W502" s="178"/>
      <c r="X502" s="18"/>
    </row>
    <row r="503" spans="1:24" ht="25" customHeight="1" x14ac:dyDescent="0.2">
      <c r="A503" s="2"/>
      <c r="B503" s="15"/>
      <c r="C503" s="171"/>
      <c r="D503" s="20"/>
      <c r="E503" s="21"/>
      <c r="F503" s="21"/>
      <c r="G503" s="21"/>
      <c r="H503" s="21"/>
      <c r="I503" s="21"/>
      <c r="J503" s="1"/>
      <c r="K503" s="179"/>
      <c r="L503" s="18"/>
      <c r="M503" s="1"/>
      <c r="N503" s="15"/>
      <c r="O503" s="171"/>
      <c r="P503" s="20"/>
      <c r="Q503" s="21"/>
      <c r="R503" s="21"/>
      <c r="S503" s="21"/>
      <c r="T503" s="21"/>
      <c r="U503" s="21"/>
      <c r="V503" s="1"/>
      <c r="W503" s="179"/>
      <c r="X503" s="18"/>
    </row>
    <row r="504" spans="1:24" ht="2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0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0"/>
      <c r="X504" s="18"/>
    </row>
    <row r="505" spans="1:24" ht="2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5" customHeight="1" x14ac:dyDescent="0.15">
      <c r="A506" s="2"/>
      <c r="B506" s="22"/>
      <c r="C506" s="170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0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5" customHeight="1" x14ac:dyDescent="0.15">
      <c r="A507" s="2">
        <v>1</v>
      </c>
      <c r="B507" s="22"/>
      <c r="C507" s="171"/>
      <c r="D507" s="1"/>
      <c r="E507" s="172" t="str">
        <f>$AG$64</f>
        <v xml:space="preserve"> VANNO-SEP </v>
      </c>
      <c r="F507" s="173"/>
      <c r="G507" s="173"/>
      <c r="H507" s="173"/>
      <c r="I507" s="174"/>
      <c r="J507" s="1"/>
      <c r="K507" s="1"/>
      <c r="L507" s="18"/>
      <c r="M507" s="1"/>
      <c r="N507" s="22"/>
      <c r="O507" s="171"/>
      <c r="P507" s="1"/>
      <c r="Q507" s="172" t="str">
        <f>$AG$65</f>
        <v xml:space="preserve"> CELINHO-SPFC </v>
      </c>
      <c r="R507" s="173"/>
      <c r="S507" s="173"/>
      <c r="T507" s="173"/>
      <c r="U507" s="174"/>
      <c r="V507" s="1"/>
      <c r="W507" s="1"/>
      <c r="X507" s="18"/>
    </row>
    <row r="508" spans="1:24" ht="25" customHeight="1" x14ac:dyDescent="0.15">
      <c r="A508" s="2">
        <v>1</v>
      </c>
      <c r="B508" s="22"/>
      <c r="C508" s="1"/>
      <c r="D508" s="1"/>
      <c r="E508" s="175"/>
      <c r="F508" s="176"/>
      <c r="G508" s="176"/>
      <c r="H508" s="176"/>
      <c r="I508" s="177"/>
      <c r="J508" s="1"/>
      <c r="K508" s="178"/>
      <c r="L508" s="18"/>
      <c r="M508" s="1"/>
      <c r="N508" s="22"/>
      <c r="O508" s="1"/>
      <c r="P508" s="1"/>
      <c r="Q508" s="175"/>
      <c r="R508" s="176"/>
      <c r="S508" s="176"/>
      <c r="T508" s="176"/>
      <c r="U508" s="177"/>
      <c r="V508" s="1"/>
      <c r="W508" s="178"/>
      <c r="X508" s="18"/>
    </row>
    <row r="509" spans="1:24" ht="2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79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79"/>
      <c r="X509" s="18"/>
    </row>
    <row r="510" spans="1:24" ht="25" customHeight="1" x14ac:dyDescent="0.2">
      <c r="A510" s="2"/>
      <c r="B510" s="22"/>
      <c r="C510" s="170">
        <f>$AE$64</f>
        <v>3</v>
      </c>
      <c r="D510" s="1"/>
      <c r="E510" s="21"/>
      <c r="F510" s="21"/>
      <c r="G510" s="21"/>
      <c r="H510" s="21"/>
      <c r="I510" s="21"/>
      <c r="J510" s="1"/>
      <c r="K510" s="180"/>
      <c r="L510" s="18"/>
      <c r="M510" s="1"/>
      <c r="N510" s="22"/>
      <c r="O510" s="170">
        <f>$AE$65</f>
        <v>4</v>
      </c>
      <c r="P510" s="1"/>
      <c r="Q510" s="21"/>
      <c r="R510" s="21"/>
      <c r="S510" s="21"/>
      <c r="T510" s="21"/>
      <c r="U510" s="21"/>
      <c r="V510" s="1"/>
      <c r="W510" s="180"/>
      <c r="X510" s="18"/>
    </row>
    <row r="511" spans="1:24" ht="25" customHeight="1" x14ac:dyDescent="0.2">
      <c r="A511" s="2"/>
      <c r="B511" s="22"/>
      <c r="C511" s="171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1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5" customHeight="1" x14ac:dyDescent="0.15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5" customHeight="1" x14ac:dyDescent="0.1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5" customHeight="1" x14ac:dyDescent="0.15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5" customHeight="1" x14ac:dyDescent="0.15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- 2ª Divisão - Palmeiras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- 2ª Divisão - Palmeiras</v>
      </c>
      <c r="X515" s="33"/>
    </row>
    <row r="516" spans="1:24" ht="2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5" customHeight="1" x14ac:dyDescent="0.2">
      <c r="A517" s="2">
        <v>1</v>
      </c>
      <c r="B517" s="15"/>
      <c r="C517" s="19" t="s">
        <v>23</v>
      </c>
      <c r="D517" s="16"/>
      <c r="E517" s="172" t="str">
        <f>$AF$66</f>
        <v xml:space="preserve"> JAIR ANTONIO-CMSP </v>
      </c>
      <c r="F517" s="173"/>
      <c r="G517" s="173"/>
      <c r="H517" s="173"/>
      <c r="I517" s="174"/>
      <c r="J517" s="1"/>
      <c r="K517" s="1"/>
      <c r="L517" s="18"/>
      <c r="M517" s="1"/>
      <c r="N517" s="15"/>
      <c r="O517" s="19" t="s">
        <v>23</v>
      </c>
      <c r="P517" s="16"/>
      <c r="Q517" s="172" t="str">
        <f>$AF$67</f>
        <v xml:space="preserve"> ESPEL-CFC </v>
      </c>
      <c r="R517" s="173"/>
      <c r="S517" s="173"/>
      <c r="T517" s="173"/>
      <c r="U517" s="174"/>
      <c r="V517" s="1"/>
      <c r="W517" s="1"/>
      <c r="X517" s="18"/>
    </row>
    <row r="518" spans="1:24" ht="25" customHeight="1" x14ac:dyDescent="0.2">
      <c r="A518" s="2">
        <v>1</v>
      </c>
      <c r="B518" s="15"/>
      <c r="C518" s="170">
        <f>$AC$66</f>
        <v>1</v>
      </c>
      <c r="D518" s="20"/>
      <c r="E518" s="175"/>
      <c r="F518" s="176"/>
      <c r="G518" s="176"/>
      <c r="H518" s="176"/>
      <c r="I518" s="177"/>
      <c r="J518" s="1"/>
      <c r="K518" s="178"/>
      <c r="L518" s="18"/>
      <c r="M518" s="1"/>
      <c r="N518" s="15"/>
      <c r="O518" s="170">
        <f>$AC$67</f>
        <v>1</v>
      </c>
      <c r="P518" s="20"/>
      <c r="Q518" s="175"/>
      <c r="R518" s="176"/>
      <c r="S518" s="176"/>
      <c r="T518" s="176"/>
      <c r="U518" s="177"/>
      <c r="V518" s="1"/>
      <c r="W518" s="178"/>
      <c r="X518" s="18"/>
    </row>
    <row r="519" spans="1:24" ht="25" customHeight="1" x14ac:dyDescent="0.2">
      <c r="A519" s="2"/>
      <c r="B519" s="15"/>
      <c r="C519" s="171"/>
      <c r="D519" s="20"/>
      <c r="E519" s="21"/>
      <c r="F519" s="21"/>
      <c r="G519" s="21"/>
      <c r="H519" s="21"/>
      <c r="I519" s="21"/>
      <c r="J519" s="1"/>
      <c r="K519" s="179"/>
      <c r="L519" s="18"/>
      <c r="M519" s="1"/>
      <c r="N519" s="15"/>
      <c r="O519" s="171"/>
      <c r="P519" s="20"/>
      <c r="Q519" s="21"/>
      <c r="R519" s="21"/>
      <c r="S519" s="21"/>
      <c r="T519" s="21"/>
      <c r="U519" s="21"/>
      <c r="V519" s="1"/>
      <c r="W519" s="179"/>
      <c r="X519" s="18"/>
    </row>
    <row r="520" spans="1:24" ht="2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0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0"/>
      <c r="X520" s="18"/>
    </row>
    <row r="521" spans="1:24" ht="2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5" customHeight="1" x14ac:dyDescent="0.15">
      <c r="A522" s="2"/>
      <c r="B522" s="22"/>
      <c r="C522" s="170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0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5" customHeight="1" x14ac:dyDescent="0.15">
      <c r="A523" s="2">
        <v>1</v>
      </c>
      <c r="B523" s="22"/>
      <c r="C523" s="171"/>
      <c r="D523" s="1"/>
      <c r="E523" s="172" t="str">
        <f>$AG$66</f>
        <v xml:space="preserve"> RODRIGO RIBEIRO-SCCP </v>
      </c>
      <c r="F523" s="173"/>
      <c r="G523" s="173"/>
      <c r="H523" s="173"/>
      <c r="I523" s="174"/>
      <c r="J523" s="1"/>
      <c r="K523" s="1"/>
      <c r="L523" s="18"/>
      <c r="M523" s="1"/>
      <c r="N523" s="22"/>
      <c r="O523" s="171"/>
      <c r="P523" s="1"/>
      <c r="Q523" s="172" t="str">
        <f>$AG$67</f>
        <v xml:space="preserve"> ALEX LUCATELLI-SCCP </v>
      </c>
      <c r="R523" s="173"/>
      <c r="S523" s="173"/>
      <c r="T523" s="173"/>
      <c r="U523" s="174"/>
      <c r="V523" s="1"/>
      <c r="W523" s="1"/>
      <c r="X523" s="18"/>
    </row>
    <row r="524" spans="1:24" ht="25" customHeight="1" x14ac:dyDescent="0.15">
      <c r="A524" s="2">
        <v>1</v>
      </c>
      <c r="B524" s="22"/>
      <c r="C524" s="1"/>
      <c r="D524" s="1"/>
      <c r="E524" s="175"/>
      <c r="F524" s="176"/>
      <c r="G524" s="176"/>
      <c r="H524" s="176"/>
      <c r="I524" s="177"/>
      <c r="J524" s="1"/>
      <c r="K524" s="178"/>
      <c r="L524" s="18"/>
      <c r="M524" s="1"/>
      <c r="N524" s="22"/>
      <c r="O524" s="1"/>
      <c r="P524" s="1"/>
      <c r="Q524" s="175"/>
      <c r="R524" s="176"/>
      <c r="S524" s="176"/>
      <c r="T524" s="176"/>
      <c r="U524" s="177"/>
      <c r="V524" s="1"/>
      <c r="W524" s="178"/>
      <c r="X524" s="18"/>
    </row>
    <row r="525" spans="1:24" ht="2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79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79"/>
      <c r="X525" s="18"/>
    </row>
    <row r="526" spans="1:24" ht="25" customHeight="1" x14ac:dyDescent="0.2">
      <c r="A526" s="2"/>
      <c r="B526" s="22"/>
      <c r="C526" s="170">
        <f>$AE$66</f>
        <v>5</v>
      </c>
      <c r="D526" s="1"/>
      <c r="E526" s="21"/>
      <c r="F526" s="21"/>
      <c r="G526" s="21"/>
      <c r="H526" s="21"/>
      <c r="I526" s="21"/>
      <c r="J526" s="1"/>
      <c r="K526" s="180"/>
      <c r="L526" s="18"/>
      <c r="M526" s="1"/>
      <c r="N526" s="22"/>
      <c r="O526" s="170">
        <f>$AE$67</f>
        <v>6</v>
      </c>
      <c r="P526" s="1"/>
      <c r="Q526" s="21"/>
      <c r="R526" s="21"/>
      <c r="S526" s="21"/>
      <c r="T526" s="21"/>
      <c r="U526" s="21"/>
      <c r="V526" s="1"/>
      <c r="W526" s="180"/>
      <c r="X526" s="18"/>
    </row>
    <row r="527" spans="1:24" ht="25" customHeight="1" x14ac:dyDescent="0.2">
      <c r="A527" s="2"/>
      <c r="B527" s="22"/>
      <c r="C527" s="171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1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5" customHeight="1" x14ac:dyDescent="0.15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baseColWidth="10" defaultColWidth="9" defaultRowHeight="13" x14ac:dyDescent="0.15"/>
  <sheetData>
    <row r="1" spans="1:1" ht="14" x14ac:dyDescent="0.2">
      <c r="A1" s="27" t="s">
        <v>14</v>
      </c>
    </row>
    <row r="2" spans="1:1" ht="14" x14ac:dyDescent="0.2">
      <c r="A2" s="26" t="s">
        <v>43</v>
      </c>
    </row>
    <row r="3" spans="1:1" ht="14" x14ac:dyDescent="0.2">
      <c r="A3" s="26" t="s">
        <v>44</v>
      </c>
    </row>
    <row r="4" spans="1:1" ht="14" x14ac:dyDescent="0.2">
      <c r="A4" s="26" t="s">
        <v>45</v>
      </c>
    </row>
    <row r="5" spans="1:1" ht="14" x14ac:dyDescent="0.2">
      <c r="A5" s="26" t="s">
        <v>46</v>
      </c>
    </row>
    <row r="6" spans="1:1" ht="14" x14ac:dyDescent="0.2">
      <c r="A6" s="26" t="s">
        <v>47</v>
      </c>
    </row>
    <row r="7" spans="1:1" ht="14" x14ac:dyDescent="0.2">
      <c r="A7" s="26" t="s">
        <v>48</v>
      </c>
    </row>
    <row r="8" spans="1:1" ht="14" x14ac:dyDescent="0.2">
      <c r="A8" s="26" t="s">
        <v>49</v>
      </c>
    </row>
    <row r="9" spans="1:1" ht="14" x14ac:dyDescent="0.2">
      <c r="A9" s="26" t="s">
        <v>50</v>
      </c>
    </row>
    <row r="10" spans="1:1" ht="14" x14ac:dyDescent="0.2">
      <c r="A10" s="26" t="s">
        <v>51</v>
      </c>
    </row>
    <row r="11" spans="1:1" ht="14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baseColWidth="10" defaultColWidth="4.3984375" defaultRowHeight="13" x14ac:dyDescent="0.15"/>
  <cols>
    <col min="1" max="11" width="8.19921875" style="28" bestFit="1" customWidth="1"/>
    <col min="12" max="12" width="7" style="28" customWidth="1"/>
    <col min="13" max="16384" width="4.3984375" style="28"/>
  </cols>
  <sheetData>
    <row r="1" spans="1:20" x14ac:dyDescent="0.15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15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15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15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15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15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15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15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15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15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15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15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15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15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15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15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15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15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15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15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15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15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15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15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15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Adriano Bertucci</cp:lastModifiedBy>
  <cp:lastPrinted>2025-07-07T14:52:20Z</cp:lastPrinted>
  <dcterms:created xsi:type="dcterms:W3CDTF">1997-10-28T14:25:32Z</dcterms:created>
  <dcterms:modified xsi:type="dcterms:W3CDTF">2026-07-04T18:36:01Z</dcterms:modified>
</cp:coreProperties>
</file>