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4 Rodada\"/>
    </mc:Choice>
  </mc:AlternateContent>
  <xr:revisionPtr revIDLastSave="0" documentId="8_{4A03853E-C4E0-4A9E-86E9-481333F63FD4}" xr6:coauthVersionLast="47" xr6:coauthVersionMax="47" xr10:uidLastSave="{00000000-0000-0000-0000-000000000000}"/>
  <bookViews>
    <workbookView xWindow="630" yWindow="420" windowWidth="27240" windowHeight="15075" activeTab="1" xr2:uid="{62A4407C-DDCB-40E7-853C-A2BF253ABA4F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A39" i="6"/>
  <c r="C39" i="6"/>
  <c r="A40" i="6"/>
  <c r="C40" i="6"/>
  <c r="G40" i="6" s="1"/>
  <c r="A41" i="6"/>
  <c r="C41" i="6"/>
  <c r="E41" i="6" s="1"/>
  <c r="A42" i="6"/>
  <c r="C42" i="6"/>
  <c r="B42" i="6" s="1"/>
  <c r="A43" i="6"/>
  <c r="C43" i="6"/>
  <c r="F43" i="6" s="1"/>
  <c r="A44" i="6"/>
  <c r="C44" i="6"/>
  <c r="E44" i="6" s="1"/>
  <c r="A45" i="6"/>
  <c r="C45" i="6"/>
  <c r="E45" i="6" s="1"/>
  <c r="A46" i="6"/>
  <c r="C46" i="6"/>
  <c r="K46" i="6" s="1"/>
  <c r="A47" i="6"/>
  <c r="C47" i="6"/>
  <c r="J47" i="6" s="1"/>
  <c r="A48" i="6"/>
  <c r="C48" i="6"/>
  <c r="G48" i="6" s="1"/>
  <c r="A49" i="6"/>
  <c r="C49" i="6"/>
  <c r="J49" i="6" s="1"/>
  <c r="A50" i="6"/>
  <c r="C50" i="6"/>
  <c r="F50" i="6" s="1"/>
  <c r="A26" i="6"/>
  <c r="C26" i="6"/>
  <c r="K26" i="6" s="1"/>
  <c r="H26" i="6"/>
  <c r="A27" i="6"/>
  <c r="C27" i="6"/>
  <c r="E27" i="6" s="1"/>
  <c r="A17" i="6"/>
  <c r="C17" i="6"/>
  <c r="E17" i="6" s="1"/>
  <c r="A18" i="6"/>
  <c r="C18" i="6"/>
  <c r="D18" i="6" s="1"/>
  <c r="A19" i="6"/>
  <c r="C19" i="6"/>
  <c r="H19" i="6" s="1"/>
  <c r="K19" i="6"/>
  <c r="A20" i="6"/>
  <c r="C20" i="6"/>
  <c r="B20" i="6" s="1"/>
  <c r="A21" i="6"/>
  <c r="C21" i="6"/>
  <c r="B21" i="6" s="1"/>
  <c r="A22" i="6"/>
  <c r="C22" i="6"/>
  <c r="I22" i="6" s="1"/>
  <c r="A23" i="6"/>
  <c r="C23" i="6"/>
  <c r="G23" i="6" s="1"/>
  <c r="A24" i="6"/>
  <c r="C24" i="6"/>
  <c r="D24" i="6" s="1"/>
  <c r="A25" i="6"/>
  <c r="C25" i="6"/>
  <c r="F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C37" i="6"/>
  <c r="B37" i="6" s="1"/>
  <c r="C36" i="6"/>
  <c r="B36" i="6" s="1"/>
  <c r="C34" i="6"/>
  <c r="B34" i="6" s="1"/>
  <c r="C33" i="6"/>
  <c r="B33" i="6" s="1"/>
  <c r="C32" i="6"/>
  <c r="B32" i="6" s="1"/>
  <c r="C31" i="6"/>
  <c r="B31" i="6" s="1"/>
  <c r="C16" i="6"/>
  <c r="B16" i="6" s="1"/>
  <c r="C15" i="6"/>
  <c r="B15" i="6" s="1"/>
  <c r="C14" i="6"/>
  <c r="B14" i="6" s="1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Z9" i="2" s="1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BB9" i="2" s="1"/>
  <c r="AU2" i="2"/>
  <c r="J7" i="2"/>
  <c r="S7" i="2" s="1"/>
  <c r="AB7" i="2" s="1"/>
  <c r="AK7" i="2" s="1"/>
  <c r="A10" i="2"/>
  <c r="A13" i="2" s="1"/>
  <c r="J10" i="2"/>
  <c r="S10" i="2" s="1"/>
  <c r="AB10" i="2" s="1"/>
  <c r="AK10" i="2" s="1"/>
  <c r="I21" i="2"/>
  <c r="R9" i="2" s="1"/>
  <c r="AS18" i="2" s="1"/>
  <c r="C16" i="2"/>
  <c r="I18" i="2" s="1"/>
  <c r="AS15" i="2" s="1"/>
  <c r="B24" i="6"/>
  <c r="L19" i="2"/>
  <c r="U7" i="2" s="1"/>
  <c r="AD10" i="2" s="1"/>
  <c r="AM13" i="2" s="1"/>
  <c r="I49" i="6"/>
  <c r="G50" i="6"/>
  <c r="H43" i="6"/>
  <c r="F40" i="6"/>
  <c r="D49" i="6"/>
  <c r="J24" i="6"/>
  <c r="F24" i="6"/>
  <c r="J22" i="6"/>
  <c r="D22" i="6"/>
  <c r="K24" i="6"/>
  <c r="G17" i="6"/>
  <c r="H49" i="6"/>
  <c r="B40" i="6"/>
  <c r="H17" i="6"/>
  <c r="K17" i="6"/>
  <c r="K43" i="6"/>
  <c r="B17" i="6"/>
  <c r="G42" i="6"/>
  <c r="B39" i="6"/>
  <c r="D17" i="6"/>
  <c r="H47" i="6"/>
  <c r="F17" i="6"/>
  <c r="J17" i="6"/>
  <c r="G47" i="6"/>
  <c r="B46" i="6"/>
  <c r="I17" i="6"/>
  <c r="J26" i="6"/>
  <c r="D19" i="6"/>
  <c r="J19" i="6"/>
  <c r="G20" i="6"/>
  <c r="I18" i="6"/>
  <c r="H42" i="6"/>
  <c r="E20" i="6"/>
  <c r="I19" i="6"/>
  <c r="E42" i="6"/>
  <c r="D47" i="6"/>
  <c r="K47" i="6"/>
  <c r="G19" i="6"/>
  <c r="D20" i="6"/>
  <c r="D42" i="6"/>
  <c r="K18" i="6"/>
  <c r="J42" i="6"/>
  <c r="K42" i="6"/>
  <c r="D46" i="6"/>
  <c r="H46" i="6"/>
  <c r="H40" i="6"/>
  <c r="D40" i="6"/>
  <c r="F26" i="6"/>
  <c r="K40" i="6"/>
  <c r="J50" i="6"/>
  <c r="I40" i="6"/>
  <c r="E24" i="6"/>
  <c r="E46" i="6"/>
  <c r="E40" i="6"/>
  <c r="H20" i="6"/>
  <c r="I20" i="6"/>
  <c r="G46" i="6"/>
  <c r="K20" i="6"/>
  <c r="B26" i="6"/>
  <c r="J20" i="6"/>
  <c r="N50" i="6"/>
  <c r="N49" i="6" s="1"/>
  <c r="G26" i="6"/>
  <c r="H24" i="6"/>
  <c r="D50" i="6"/>
  <c r="J40" i="6"/>
  <c r="I46" i="6"/>
  <c r="K50" i="6"/>
  <c r="I24" i="6"/>
  <c r="BG6" i="2" l="1"/>
  <c r="E18" i="6"/>
  <c r="F47" i="6"/>
  <c r="G18" i="6"/>
  <c r="I43" i="6"/>
  <c r="J43" i="6"/>
  <c r="E50" i="6"/>
  <c r="B19" i="6"/>
  <c r="E19" i="6"/>
  <c r="B18" i="6"/>
  <c r="I27" i="6"/>
  <c r="I47" i="6"/>
  <c r="J46" i="6"/>
  <c r="F20" i="6"/>
  <c r="G24" i="6"/>
  <c r="E25" i="6"/>
  <c r="B47" i="6"/>
  <c r="F42" i="6"/>
  <c r="F19" i="6"/>
  <c r="B43" i="6"/>
  <c r="F46" i="6"/>
  <c r="I42" i="6"/>
  <c r="F49" i="6"/>
  <c r="E49" i="6"/>
  <c r="B49" i="6"/>
  <c r="K49" i="6"/>
  <c r="G43" i="6"/>
  <c r="D43" i="6"/>
  <c r="E47" i="6"/>
  <c r="H21" i="6"/>
  <c r="I25" i="6"/>
  <c r="G49" i="6"/>
  <c r="B50" i="6"/>
  <c r="E43" i="6"/>
  <c r="H50" i="6"/>
  <c r="J18" i="6"/>
  <c r="H18" i="6"/>
  <c r="F18" i="6"/>
  <c r="H22" i="6"/>
  <c r="I50" i="6"/>
  <c r="A16" i="2"/>
  <c r="A15" i="2"/>
  <c r="J15" i="2" s="1"/>
  <c r="B48" i="6"/>
  <c r="E26" i="6"/>
  <c r="CB6" i="2"/>
  <c r="H48" i="6"/>
  <c r="D25" i="6"/>
  <c r="E23" i="6"/>
  <c r="K25" i="6"/>
  <c r="J23" i="6"/>
  <c r="K41" i="6"/>
  <c r="H41" i="6"/>
  <c r="F23" i="6"/>
  <c r="J41" i="6"/>
  <c r="G41" i="6"/>
  <c r="D26" i="6"/>
  <c r="I26" i="6"/>
  <c r="J48" i="6"/>
  <c r="E48" i="6"/>
  <c r="A12" i="2"/>
  <c r="J12" i="2" s="1"/>
  <c r="S12" i="2" s="1"/>
  <c r="AK12" i="2" s="1"/>
  <c r="B38" i="6"/>
  <c r="D23" i="6"/>
  <c r="CQ6" i="2"/>
  <c r="B41" i="6"/>
  <c r="BU6" i="2"/>
  <c r="K48" i="6"/>
  <c r="B23" i="6"/>
  <c r="D48" i="6"/>
  <c r="I45" i="6"/>
  <c r="BQ6" i="2"/>
  <c r="BR6" i="2"/>
  <c r="F48" i="6"/>
  <c r="BL9" i="2"/>
  <c r="N48" i="6"/>
  <c r="N47" i="6" s="1"/>
  <c r="N46" i="6" s="1"/>
  <c r="N45" i="6" s="1"/>
  <c r="N44" i="6" s="1"/>
  <c r="N43" i="6" s="1"/>
  <c r="N42" i="6" s="1"/>
  <c r="N41" i="6" s="1"/>
  <c r="N40" i="6" s="1"/>
  <c r="BF6" i="2"/>
  <c r="B25" i="6"/>
  <c r="I23" i="6"/>
  <c r="H25" i="6"/>
  <c r="D41" i="6"/>
  <c r="C13" i="2"/>
  <c r="CP6" i="2"/>
  <c r="F41" i="6"/>
  <c r="K23" i="6"/>
  <c r="I48" i="6"/>
  <c r="J25" i="6"/>
  <c r="H23" i="6"/>
  <c r="I41" i="6"/>
  <c r="G25" i="6"/>
  <c r="H45" i="6"/>
  <c r="J16" i="2"/>
  <c r="A19" i="2"/>
  <c r="J18" i="2"/>
  <c r="AX6" i="2"/>
  <c r="I21" i="6"/>
  <c r="BS6" i="2"/>
  <c r="CC6" i="2"/>
  <c r="G22" i="6"/>
  <c r="K45" i="6"/>
  <c r="B22" i="6"/>
  <c r="B8" i="6"/>
  <c r="AV6" i="2"/>
  <c r="BH6" i="2"/>
  <c r="CE6" i="2"/>
  <c r="J21" i="6"/>
  <c r="CF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G44" i="6"/>
  <c r="CN6" i="2"/>
  <c r="H44" i="6"/>
  <c r="CM6" i="2"/>
  <c r="J27" i="6"/>
  <c r="J45" i="6"/>
  <c r="F45" i="6"/>
  <c r="AU6" i="2"/>
  <c r="BI6" i="2"/>
  <c r="F44" i="6"/>
  <c r="K22" i="6"/>
  <c r="BX9" i="2"/>
  <c r="G27" i="6"/>
  <c r="D45" i="6"/>
  <c r="K44" i="6"/>
  <c r="AY6" i="2"/>
  <c r="CV9" i="2"/>
  <c r="K21" i="6"/>
  <c r="AW6" i="2"/>
  <c r="B10" i="6"/>
  <c r="J13" i="2"/>
  <c r="B44" i="6"/>
  <c r="D27" i="6"/>
  <c r="G45" i="6"/>
  <c r="B45" i="6"/>
  <c r="BT6" i="2"/>
  <c r="BW15" i="2"/>
  <c r="BY18" i="2"/>
  <c r="E22" i="6"/>
  <c r="BJ6" i="2"/>
  <c r="G21" i="6"/>
  <c r="J44" i="6"/>
  <c r="K27" i="6"/>
  <c r="CD6" i="2"/>
  <c r="D44" i="6"/>
  <c r="CO6" i="2"/>
  <c r="B27" i="6"/>
  <c r="F22" i="6"/>
  <c r="I44" i="6"/>
  <c r="H27" i="6"/>
  <c r="D21" i="6"/>
  <c r="E21" i="6"/>
  <c r="F21" i="6"/>
  <c r="F27" i="6"/>
  <c r="AK5" i="2" l="1"/>
  <c r="AB5" i="2"/>
  <c r="AD5" i="2"/>
  <c r="U5" i="2"/>
  <c r="J5" i="2"/>
  <c r="L5" i="2"/>
  <c r="C5" i="2"/>
  <c r="I4" i="2" s="1"/>
  <c r="I15" i="2"/>
  <c r="R18" i="2" s="1"/>
  <c r="AA21" i="2" s="1"/>
  <c r="AJ9" i="2" s="1"/>
  <c r="AS12" i="2" s="1"/>
  <c r="L16" i="2"/>
  <c r="U19" i="2" s="1"/>
  <c r="AD7" i="2" s="1"/>
  <c r="AM10" i="2" s="1"/>
  <c r="C10" i="2"/>
  <c r="A5" i="2"/>
  <c r="G4" i="2" s="1"/>
  <c r="AM5" i="2"/>
  <c r="S5" i="2"/>
  <c r="A21" i="2"/>
  <c r="J19" i="2"/>
  <c r="S19" i="2" s="1"/>
  <c r="AB19" i="2" s="1"/>
  <c r="AK19" i="2" s="1"/>
  <c r="S18" i="2"/>
  <c r="AK18" i="2" s="1"/>
  <c r="S16" i="2"/>
  <c r="AB16" i="2" s="1"/>
  <c r="AK16" i="2" s="1"/>
  <c r="S15" i="2"/>
  <c r="AB15" i="2" s="1"/>
  <c r="AK15" i="2" s="1"/>
  <c r="S13" i="2"/>
  <c r="AB13" i="2" s="1"/>
  <c r="AK13" i="2" s="1"/>
  <c r="J21" i="2" l="1"/>
  <c r="S21" i="2" s="1"/>
  <c r="AK21" i="2" s="1"/>
  <c r="R4" i="2"/>
  <c r="AA4" i="2" s="1"/>
  <c r="P4" i="2"/>
  <c r="Y4" i="2" s="1"/>
  <c r="AH4" i="2" s="1"/>
  <c r="AQ4" i="2" s="1"/>
  <c r="AH26" i="2" s="1"/>
  <c r="G3" i="6" s="1"/>
  <c r="C7" i="2"/>
  <c r="I12" i="2"/>
  <c r="R15" i="2" s="1"/>
  <c r="AJ21" i="2" s="1"/>
  <c r="AS9" i="2" s="1"/>
  <c r="L13" i="2"/>
  <c r="U16" i="2" s="1"/>
  <c r="AD19" i="2" s="1"/>
  <c r="AM7" i="2" s="1"/>
  <c r="I9" i="2" l="1"/>
  <c r="L10" i="2"/>
  <c r="U13" i="2" s="1"/>
  <c r="AD16" i="2" s="1"/>
  <c r="AM19" i="2" s="1"/>
  <c r="AJ4" i="2"/>
  <c r="R12" i="2" l="1"/>
  <c r="AS21" i="2" s="1"/>
  <c r="AS4" i="2"/>
  <c r="J39" i="6" l="1"/>
  <c r="G39" i="6"/>
  <c r="H39" i="6"/>
  <c r="F39" i="6"/>
  <c r="I39" i="6"/>
  <c r="H34" i="6"/>
  <c r="H38" i="6"/>
  <c r="J38" i="6"/>
  <c r="I35" i="6"/>
  <c r="G38" i="6"/>
  <c r="I38" i="6"/>
  <c r="F38" i="6"/>
  <c r="G37" i="6"/>
  <c r="I32" i="6"/>
  <c r="I36" i="6"/>
  <c r="H36" i="6"/>
  <c r="H37" i="6"/>
  <c r="I34" i="6"/>
  <c r="I37" i="6"/>
  <c r="F37" i="6"/>
  <c r="J37" i="6"/>
  <c r="AK26" i="2"/>
  <c r="J31" i="6"/>
  <c r="F32" i="6"/>
  <c r="F35" i="6"/>
  <c r="J34" i="6"/>
  <c r="G33" i="6"/>
  <c r="G32" i="6"/>
  <c r="F34" i="6"/>
  <c r="J36" i="6"/>
  <c r="F31" i="6"/>
  <c r="G35" i="6"/>
  <c r="H35" i="6"/>
  <c r="H32" i="6"/>
  <c r="F36" i="6"/>
  <c r="I33" i="6"/>
  <c r="J33" i="6"/>
  <c r="G34" i="6"/>
  <c r="G31" i="6"/>
  <c r="G36" i="6"/>
  <c r="H31" i="6"/>
  <c r="J32" i="6"/>
  <c r="I31" i="6"/>
  <c r="H33" i="6"/>
  <c r="J35" i="6"/>
  <c r="F33" i="6"/>
  <c r="K39" i="6" l="1"/>
  <c r="K35" i="6"/>
  <c r="E39" i="6"/>
  <c r="D39" i="6"/>
  <c r="K38" i="6"/>
  <c r="E38" i="6"/>
  <c r="D38" i="6"/>
  <c r="J16" i="6"/>
  <c r="F16" i="6"/>
  <c r="I16" i="6"/>
  <c r="G16" i="6"/>
  <c r="H16" i="6"/>
  <c r="E37" i="6"/>
  <c r="K32" i="6"/>
  <c r="K36" i="6"/>
  <c r="K34" i="6"/>
  <c r="D37" i="6"/>
  <c r="K37" i="6"/>
  <c r="H51" i="6"/>
  <c r="D33" i="6"/>
  <c r="E33" i="6"/>
  <c r="E34" i="6"/>
  <c r="D34" i="6"/>
  <c r="K33" i="6"/>
  <c r="I51" i="6"/>
  <c r="K31" i="6"/>
  <c r="E36" i="6"/>
  <c r="D36" i="6"/>
  <c r="D35" i="6"/>
  <c r="E35" i="6"/>
  <c r="D32" i="6"/>
  <c r="E32" i="6"/>
  <c r="G51" i="6"/>
  <c r="D31" i="6"/>
  <c r="F51" i="6"/>
  <c r="E31" i="6"/>
  <c r="J51" i="6"/>
  <c r="I3" i="6"/>
  <c r="I14" i="6"/>
  <c r="I8" i="6"/>
  <c r="H9" i="6"/>
  <c r="H15" i="6"/>
  <c r="J15" i="6"/>
  <c r="G15" i="6"/>
  <c r="H12" i="6"/>
  <c r="G11" i="6"/>
  <c r="J12" i="6"/>
  <c r="I10" i="6"/>
  <c r="H8" i="6"/>
  <c r="I12" i="6"/>
  <c r="F8" i="6"/>
  <c r="J9" i="6"/>
  <c r="F12" i="6"/>
  <c r="J10" i="6"/>
  <c r="H14" i="6"/>
  <c r="F15" i="6"/>
  <c r="J11" i="6"/>
  <c r="I13" i="6"/>
  <c r="F9" i="6"/>
  <c r="F14" i="6"/>
  <c r="G13" i="6"/>
  <c r="G14" i="6"/>
  <c r="J14" i="6"/>
  <c r="I15" i="6"/>
  <c r="I9" i="6"/>
  <c r="F13" i="6"/>
  <c r="I11" i="6"/>
  <c r="J8" i="6"/>
  <c r="F11" i="6"/>
  <c r="G10" i="6"/>
  <c r="H13" i="6"/>
  <c r="G12" i="6"/>
  <c r="J13" i="6"/>
  <c r="G8" i="6"/>
  <c r="H11" i="6"/>
  <c r="H10" i="6"/>
  <c r="G9" i="6"/>
  <c r="F10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E16" i="6"/>
  <c r="K16" i="6"/>
  <c r="D16" i="6"/>
  <c r="K15" i="6"/>
  <c r="K10" i="6"/>
  <c r="K9" i="6"/>
  <c r="E51" i="6"/>
  <c r="D14" i="6"/>
  <c r="E14" i="6"/>
  <c r="K11" i="6"/>
  <c r="D9" i="6"/>
  <c r="E9" i="6"/>
  <c r="E8" i="6"/>
  <c r="D8" i="6"/>
  <c r="F28" i="6"/>
  <c r="G28" i="6"/>
  <c r="D13" i="6"/>
  <c r="E13" i="6"/>
  <c r="K13" i="6"/>
  <c r="K12" i="6"/>
  <c r="D51" i="6"/>
  <c r="K51" i="6"/>
  <c r="H28" i="6"/>
  <c r="I28" i="6"/>
  <c r="K8" i="6"/>
  <c r="K14" i="6"/>
  <c r="E15" i="6"/>
  <c r="D15" i="6"/>
  <c r="D10" i="6"/>
  <c r="E10" i="6"/>
  <c r="E11" i="6"/>
  <c r="D11" i="6"/>
  <c r="E12" i="6"/>
  <c r="D12" i="6"/>
  <c r="J2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D28" i="6"/>
  <c r="E28" i="6"/>
  <c r="K28" i="6"/>
</calcChain>
</file>

<file path=xl/sharedStrings.xml><?xml version="1.0" encoding="utf-8"?>
<sst xmlns="http://schemas.openxmlformats.org/spreadsheetml/2006/main" count="448" uniqueCount="113">
  <si>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</si>
  <si>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</si>
  <si>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</si>
  <si>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</si>
  <si>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</si>
  <si>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</si>
  <si>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</si>
  <si>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</si>
  <si>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</si>
  <si>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</si>
  <si>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</si>
  <si>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</si>
  <si>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</si>
  <si>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</si>
  <si>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</si>
  <si>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</si>
  <si>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</si>
  <si>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</si>
  <si>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</si>
  <si>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</si>
  <si>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</si>
  <si>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</si>
  <si>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</si>
  <si>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</si>
  <si>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</si>
  <si>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</si>
  <si>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</si>
  <si>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</si>
  <si>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</si>
  <si>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</si>
  <si>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</si>
  <si>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</si>
  <si>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</si>
  <si>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</si>
  <si>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</si>
  <si>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</si>
  <si>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</si>
  <si>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</si>
  <si>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</si>
  <si>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</si>
  <si>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</si>
  <si>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</si>
  <si>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</si>
  <si>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</si>
  <si>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</si>
  <si>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</si>
  <si>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</si>
  <si>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</si>
  <si>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</si>
  <si>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</si>
  <si>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</si>
  <si>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</si>
  <si>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</si>
  <si>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</si>
  <si>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</si>
  <si>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</si>
  <si>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</si>
  <si>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</si>
  <si>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</si>
  <si>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</si>
  <si>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</si>
  <si>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</si>
  <si>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</si>
  <si>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</si>
  <si>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</si>
  <si>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</si>
  <si>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</si>
  <si>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</si>
  <si>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</si>
  <si>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</si>
  <si>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</si>
  <si>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</si>
  <si>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</si>
  <si>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</si>
  <si>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</si>
  <si>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</si>
  <si>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</si>
  <si>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</si>
  <si>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</si>
  <si>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</si>
  <si>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</si>
  <si>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</si>
  <si>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</si>
  <si>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</si>
  <si>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</si>
  <si>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</si>
  <si>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</si>
  <si>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</si>
  <si>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</si>
  <si>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</si>
  <si>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</si>
  <si>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</si>
  <si>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</si>
  <si>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Marco Butanta</t>
  </si>
  <si>
    <t>PRP</t>
  </si>
  <si>
    <t xml:space="preserve">Dalmácia </t>
  </si>
  <si>
    <t>Círculo Militar</t>
  </si>
  <si>
    <t>Baby</t>
  </si>
  <si>
    <t>Piccinini</t>
  </si>
  <si>
    <t>DRAUSIO</t>
  </si>
  <si>
    <t>TUVIRA</t>
  </si>
  <si>
    <t>BUTANTÃ</t>
  </si>
  <si>
    <t>ESPANHOL</t>
  </si>
  <si>
    <t>MACCEU</t>
  </si>
  <si>
    <t>VALTINHO</t>
  </si>
  <si>
    <t>MARCOS BORGES</t>
  </si>
  <si>
    <t>CLAUDIO FERNANDES</t>
  </si>
  <si>
    <t>RUGGIERO</t>
  </si>
  <si>
    <t>PICCININI</t>
  </si>
  <si>
    <t>PITOSCIO</t>
  </si>
  <si>
    <t>TUSURA</t>
  </si>
  <si>
    <t>BABY</t>
  </si>
  <si>
    <t>BENE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</si>
</sst>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4" fillId="0" borderId="1" xfId="0" applyFont="1" applyBorder="1" applyAlignment="1" applyProtection="1">
      <alignment horizontal="center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8" xfId="0" applyNumberFormat="1" applyFont="1" applyBorder="1" applyAlignment="1" applyProtection="1">
      <alignment horizontal="righ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35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19" fillId="4" borderId="16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3DC33690-EF1C-4430-8C3C-DA388D147535}"/>
    <cellStyle name="Normal 3" xfId="2" xr:uid="{0D9ED860-E722-412A-A9B1-D41F9F28FC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21</xdr:row>
      <xdr:rowOff>15240</xdr:rowOff>
    </xdr:from>
    <xdr:to>
      <xdr:col>10</xdr:col>
      <xdr:colOff>76200</xdr:colOff>
      <xdr:row>27</xdr:row>
      <xdr:rowOff>0</xdr:rowOff>
    </xdr:to>
    <xdr:pic>
      <xdr:nvPicPr>
        <xdr:cNvPr id="5430" name="Picture 2">
          <a:extLst>
            <a:ext uri="{FF2B5EF4-FFF2-40B4-BE49-F238E27FC236}">
              <a16:creationId xmlns:a16="http://schemas.microsoft.com/office/drawing/2014/main" id="{A92BDD6D-F94F-0D7D-3087-4FC6E059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3878580"/>
          <a:ext cx="49377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251460</xdr:colOff>
      <xdr:row>13</xdr:row>
      <xdr:rowOff>60960</xdr:rowOff>
    </xdr:from>
    <xdr:to>
      <xdr:col>7</xdr:col>
      <xdr:colOff>381000</xdr:colOff>
      <xdr:row>16</xdr:row>
      <xdr:rowOff>53340</xdr:rowOff>
    </xdr:to>
    <xdr:grpSp>
      <xdr:nvGrpSpPr>
        <xdr:cNvPr id="5431" name="Group 4">
          <a:extLst>
            <a:ext uri="{FF2B5EF4-FFF2-40B4-BE49-F238E27FC236}">
              <a16:creationId xmlns:a16="http://schemas.microsoft.com/office/drawing/2014/main" id="{EAE77EF7-4090-0B1D-6FF4-F4ABE0368F98}"/>
            </a:ext>
          </a:extLst>
        </xdr:cNvPr>
        <xdr:cNvGrpSpPr>
          <a:grpSpLocks/>
        </xdr:cNvGrpSpPr>
      </xdr:nvGrpSpPr>
      <xdr:grpSpPr bwMode="auto">
        <a:xfrm>
          <a:off x="613410" y="2518410"/>
          <a:ext cx="3272790" cy="478155"/>
          <a:chOff x="914400" y="1657350"/>
          <a:chExt cx="3200400" cy="476250"/>
        </a:xfrm>
      </xdr:grpSpPr>
      <xdr:pic>
        <xdr:nvPicPr>
          <xdr:cNvPr id="5435" name="Picture 1">
            <a:extLst>
              <a:ext uri="{FF2B5EF4-FFF2-40B4-BE49-F238E27FC236}">
                <a16:creationId xmlns:a16="http://schemas.microsoft.com/office/drawing/2014/main" id="{B8BC5F6A-D64A-EC64-FAE8-7924E0B177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A2B97862-ADC3-1E16-19EA-4A4C19001818}"/>
              </a:ext>
            </a:extLst>
          </xdr:cNvPr>
          <xdr:cNvSpPr/>
        </xdr:nvSpPr>
        <xdr:spPr>
          <a:xfrm>
            <a:off x="2274570" y="1921119"/>
            <a:ext cx="1258339" cy="20515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22860</xdr:colOff>
      <xdr:row>2</xdr:row>
      <xdr:rowOff>30480</xdr:rowOff>
    </xdr:from>
    <xdr:to>
      <xdr:col>2</xdr:col>
      <xdr:colOff>533400</xdr:colOff>
      <xdr:row>4</xdr:row>
      <xdr:rowOff>30480</xdr:rowOff>
    </xdr:to>
    <xdr:pic>
      <xdr:nvPicPr>
        <xdr:cNvPr id="5432" name="Imagem 15" descr="FPFM - LOGO.jpg">
          <a:extLst>
            <a:ext uri="{FF2B5EF4-FFF2-40B4-BE49-F238E27FC236}">
              <a16:creationId xmlns:a16="http://schemas.microsoft.com/office/drawing/2014/main" id="{7E305A27-A14C-0830-CD8B-0D525E4B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65760"/>
          <a:ext cx="5105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29</xdr:row>
      <xdr:rowOff>45720</xdr:rowOff>
    </xdr:from>
    <xdr:to>
      <xdr:col>4</xdr:col>
      <xdr:colOff>434340</xdr:colOff>
      <xdr:row>35</xdr:row>
      <xdr:rowOff>53340</xdr:rowOff>
    </xdr:to>
    <xdr:pic>
      <xdr:nvPicPr>
        <xdr:cNvPr id="5433" name="Picture 15">
          <a:extLst>
            <a:ext uri="{FF2B5EF4-FFF2-40B4-BE49-F238E27FC236}">
              <a16:creationId xmlns:a16="http://schemas.microsoft.com/office/drawing/2014/main" id="{684CCED8-AB54-248A-A59E-6EAC60EA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5250180"/>
          <a:ext cx="15468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403863</xdr:colOff>
      <xdr:row>32</xdr:row>
      <xdr:rowOff>11430</xdr:rowOff>
    </xdr:from>
    <xdr:to>
      <xdr:col>5</xdr:col>
      <xdr:colOff>133351</xdr:colOff>
      <xdr:row>34</xdr:row>
      <xdr:rowOff>11431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7412E4F-36A4-0353-46D3-C32F39E80DB7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83820</xdr:colOff>
      <xdr:row>21</xdr:row>
      <xdr:rowOff>137160</xdr:rowOff>
    </xdr:from>
    <xdr:to>
      <xdr:col>29</xdr:col>
      <xdr:colOff>129540</xdr:colOff>
      <xdr:row>24</xdr:row>
      <xdr:rowOff>0</xdr:rowOff>
    </xdr:to>
    <xdr:pic>
      <xdr:nvPicPr>
        <xdr:cNvPr id="1252" name="Imagem 3">
          <a:extLst>
            <a:ext uri="{FF2B5EF4-FFF2-40B4-BE49-F238E27FC236}">
              <a16:creationId xmlns:a16="http://schemas.microsoft.com/office/drawing/2014/main" id="{CB6C26A7-FE59-40CA-8E26-68C9D31E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4831080"/>
          <a:ext cx="11734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0</xdr:row>
      <xdr:rowOff>30480</xdr:rowOff>
    </xdr:from>
    <xdr:to>
      <xdr:col>5</xdr:col>
      <xdr:colOff>205740</xdr:colOff>
      <xdr:row>2</xdr:row>
      <xdr:rowOff>53340</xdr:rowOff>
    </xdr:to>
    <xdr:pic>
      <xdr:nvPicPr>
        <xdr:cNvPr id="1253" name="Imagem 4">
          <a:extLst>
            <a:ext uri="{FF2B5EF4-FFF2-40B4-BE49-F238E27FC236}">
              <a16:creationId xmlns:a16="http://schemas.microsoft.com/office/drawing/2014/main" id="{757B0B1E-0E4D-8725-52C2-A17736E6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0480"/>
          <a:ext cx="1165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392430</xdr:colOff>
      <xdr:row>4</xdr:row>
      <xdr:rowOff>163830</xdr:rowOff>
    </xdr:to>
    <xdr:pic>
      <xdr:nvPicPr>
        <xdr:cNvPr id="3141" name="Imagem 15" descr="FPFM - LOGO.jpg">
          <a:extLst>
            <a:ext uri="{FF2B5EF4-FFF2-40B4-BE49-F238E27FC236}">
              <a16:creationId xmlns:a16="http://schemas.microsoft.com/office/drawing/2014/main" id="{337C6E1D-4765-62B8-48F8-369A45EAA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58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175260</xdr:colOff>
      <xdr:row>2</xdr:row>
      <xdr:rowOff>15240</xdr:rowOff>
    </xdr:to>
    <xdr:pic>
      <xdr:nvPicPr>
        <xdr:cNvPr id="6191" name="Imagem 15" descr="FPFM - LOGO.jpg">
          <a:extLst>
            <a:ext uri="{FF2B5EF4-FFF2-40B4-BE49-F238E27FC236}">
              <a16:creationId xmlns:a16="http://schemas.microsoft.com/office/drawing/2014/main" id="{C8F00208-ED2A-53B3-5B37-16FF24B5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9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205740</xdr:colOff>
      <xdr:row>21</xdr:row>
      <xdr:rowOff>106680</xdr:rowOff>
    </xdr:from>
    <xdr:to>
      <xdr:col>28</xdr:col>
      <xdr:colOff>106680</xdr:colOff>
      <xdr:row>23</xdr:row>
      <xdr:rowOff>182880</xdr:rowOff>
    </xdr:to>
    <xdr:pic>
      <xdr:nvPicPr>
        <xdr:cNvPr id="6192" name="Imagem 15" descr="FPFM - LOGO.jpg">
          <a:extLst>
            <a:ext uri="{FF2B5EF4-FFF2-40B4-BE49-F238E27FC236}">
              <a16:creationId xmlns:a16="http://schemas.microsoft.com/office/drawing/2014/main" id="{07D56C9F-77C3-FA53-DCB9-1544EC4F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00600"/>
          <a:ext cx="6400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F257-EC50-4176-BE33-297D4EADB27C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5" t="s">
        <v>75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1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1376-214A-43C7-BA1D-57C7DA522478}">
  <sheetPr>
    <pageSetUpPr fitToPage="1"/>
  </sheetPr>
  <dimension ref="A1:CX43"/>
  <sheetViews>
    <sheetView showGridLines="0" tabSelected="1" topLeftCell="A8" zoomScaleNormal="100" workbookViewId="0">
      <selection activeCell="AJ12" sqref="AJ12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17" t="s">
        <v>92</v>
      </c>
      <c r="AN1" s="117"/>
      <c r="AO1" s="117"/>
      <c r="AP1" s="19"/>
      <c r="AQ1" s="117">
        <v>2026</v>
      </c>
      <c r="AR1" s="117"/>
      <c r="AS1" s="117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3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24">
        <f>A5</f>
        <v>8</v>
      </c>
      <c r="H4" s="126" t="s">
        <v>0</v>
      </c>
      <c r="I4" s="122">
        <f>C5</f>
        <v>2</v>
      </c>
      <c r="J4" s="16"/>
      <c r="K4" s="6"/>
      <c r="L4" s="6"/>
      <c r="M4" s="6"/>
      <c r="N4" s="6"/>
      <c r="O4" s="6"/>
      <c r="P4" s="124">
        <f>J5+G4</f>
        <v>13</v>
      </c>
      <c r="Q4" s="126" t="s">
        <v>0</v>
      </c>
      <c r="R4" s="122">
        <f>L5+I4</f>
        <v>7</v>
      </c>
      <c r="S4" s="16"/>
      <c r="T4" s="6"/>
      <c r="U4" s="6"/>
      <c r="V4" s="6"/>
      <c r="W4" s="6"/>
      <c r="X4" s="6"/>
      <c r="Y4" s="124">
        <f>S5+P4</f>
        <v>15</v>
      </c>
      <c r="Z4" s="126" t="s">
        <v>0</v>
      </c>
      <c r="AA4" s="122">
        <f>U5+R4</f>
        <v>15</v>
      </c>
      <c r="AB4" s="16"/>
      <c r="AC4" s="6"/>
      <c r="AD4" s="6"/>
      <c r="AE4" s="6"/>
      <c r="AF4" s="6"/>
      <c r="AG4" s="6"/>
      <c r="AH4" s="124">
        <f>AB5+Y4</f>
        <v>20</v>
      </c>
      <c r="AI4" s="126" t="s">
        <v>0</v>
      </c>
      <c r="AJ4" s="122">
        <f>AD5+AA4</f>
        <v>20</v>
      </c>
      <c r="AK4" s="16"/>
      <c r="AL4" s="6"/>
      <c r="AM4" s="6"/>
      <c r="AN4" s="6"/>
      <c r="AO4" s="6"/>
      <c r="AP4" s="6"/>
      <c r="AQ4" s="124">
        <f>AK5+AH4</f>
        <v>25</v>
      </c>
      <c r="AR4" s="126" t="s">
        <v>0</v>
      </c>
      <c r="AS4" s="122">
        <f>AM5+AJ4</f>
        <v>25</v>
      </c>
    </row>
    <row r="5" spans="1:100" ht="12" customHeight="1" x14ac:dyDescent="0.2">
      <c r="A5" s="124">
        <f>AU6+AV6</f>
        <v>8</v>
      </c>
      <c r="B5" s="126" t="s">
        <v>0</v>
      </c>
      <c r="C5" s="122">
        <f>AW6+AV6</f>
        <v>2</v>
      </c>
      <c r="D5" s="5"/>
      <c r="E5" s="43" t="s">
        <v>2</v>
      </c>
      <c r="F5" s="5"/>
      <c r="G5" s="125"/>
      <c r="H5" s="127"/>
      <c r="I5" s="123"/>
      <c r="J5" s="124">
        <f>BF6+BG6</f>
        <v>5</v>
      </c>
      <c r="K5" s="126" t="s">
        <v>0</v>
      </c>
      <c r="L5" s="122">
        <f>BH6+BG6</f>
        <v>5</v>
      </c>
      <c r="M5" s="5"/>
      <c r="N5" s="43" t="s">
        <v>23</v>
      </c>
      <c r="O5" s="5"/>
      <c r="P5" s="125"/>
      <c r="Q5" s="127"/>
      <c r="R5" s="123"/>
      <c r="S5" s="124">
        <f>BQ6+BR6</f>
        <v>2</v>
      </c>
      <c r="T5" s="126" t="s">
        <v>0</v>
      </c>
      <c r="U5" s="122">
        <f>BS6+BR6</f>
        <v>8</v>
      </c>
      <c r="V5" s="5"/>
      <c r="W5" s="43" t="s">
        <v>24</v>
      </c>
      <c r="X5" s="5"/>
      <c r="Y5" s="125"/>
      <c r="Z5" s="127"/>
      <c r="AA5" s="123"/>
      <c r="AB5" s="124">
        <f>CB6+CC6</f>
        <v>5</v>
      </c>
      <c r="AC5" s="126" t="s">
        <v>0</v>
      </c>
      <c r="AD5" s="122">
        <f>CD6+CC6</f>
        <v>5</v>
      </c>
      <c r="AE5" s="5"/>
      <c r="AF5" s="43" t="s">
        <v>25</v>
      </c>
      <c r="AG5" s="5"/>
      <c r="AH5" s="125"/>
      <c r="AI5" s="127"/>
      <c r="AJ5" s="123"/>
      <c r="AK5" s="124">
        <f>CM6+CN6</f>
        <v>5</v>
      </c>
      <c r="AL5" s="126" t="s">
        <v>0</v>
      </c>
      <c r="AM5" s="122">
        <f>CO6+CN6</f>
        <v>5</v>
      </c>
      <c r="AN5" s="5"/>
      <c r="AO5" s="43" t="s">
        <v>26</v>
      </c>
      <c r="AP5" s="5"/>
      <c r="AQ5" s="125"/>
      <c r="AR5" s="127"/>
      <c r="AS5" s="123"/>
    </row>
    <row r="6" spans="1:100" ht="16.5" customHeight="1" x14ac:dyDescent="0.2">
      <c r="A6" s="125"/>
      <c r="B6" s="127"/>
      <c r="C6" s="123"/>
      <c r="D6" s="4"/>
      <c r="E6" s="4"/>
      <c r="F6" s="4"/>
      <c r="G6" s="4"/>
      <c r="H6" s="4"/>
      <c r="I6" s="17"/>
      <c r="J6" s="125"/>
      <c r="K6" s="127"/>
      <c r="L6" s="123"/>
      <c r="M6" s="4"/>
      <c r="N6" s="4"/>
      <c r="O6" s="4"/>
      <c r="P6" s="4"/>
      <c r="Q6" s="4"/>
      <c r="R6" s="17"/>
      <c r="S6" s="125"/>
      <c r="T6" s="127"/>
      <c r="U6" s="123"/>
      <c r="V6" s="4"/>
      <c r="W6" s="4"/>
      <c r="X6" s="4"/>
      <c r="Y6" s="4"/>
      <c r="Z6" s="4"/>
      <c r="AA6" s="17"/>
      <c r="AB6" s="125"/>
      <c r="AC6" s="127"/>
      <c r="AD6" s="123"/>
      <c r="AE6" s="4"/>
      <c r="AF6" s="4"/>
      <c r="AG6" s="4"/>
      <c r="AH6" s="4"/>
      <c r="AI6" s="4"/>
      <c r="AJ6" s="17"/>
      <c r="AK6" s="125"/>
      <c r="AL6" s="127"/>
      <c r="AM6" s="123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0</v>
      </c>
      <c r="AW6" s="41">
        <f>SUM(AW7:AW21)*2</f>
        <v>2</v>
      </c>
      <c r="AX6" s="41">
        <f>SUM(AX7:AX21)</f>
        <v>22</v>
      </c>
      <c r="AY6" s="41">
        <f>SUM(AY7:AY21)</f>
        <v>15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1</v>
      </c>
      <c r="BH6" s="41">
        <f>SUM(BH7:BH21)*2</f>
        <v>4</v>
      </c>
      <c r="BI6" s="41">
        <f>SUM(BI7:BI21)</f>
        <v>17</v>
      </c>
      <c r="BJ6" s="41">
        <f>SUM(BJ7:BJ21)</f>
        <v>19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13</v>
      </c>
      <c r="BU6" s="41">
        <f>SUM(BU7:BU21)</f>
        <v>23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1</v>
      </c>
      <c r="CD6" s="41">
        <f>SUM(CD7:CD21)*2</f>
        <v>4</v>
      </c>
      <c r="CE6" s="41">
        <f>SUM(CE7:CE21)</f>
        <v>23</v>
      </c>
      <c r="CF6" s="41">
        <f>SUM(CF7:CF21)</f>
        <v>24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1</v>
      </c>
      <c r="CO6" s="41">
        <f>SUM(CO7:CO21)*2</f>
        <v>4</v>
      </c>
      <c r="CP6" s="41">
        <f>SUM(CP7:CP21)</f>
        <v>19</v>
      </c>
      <c r="CQ6" s="41">
        <f>SUM(CQ7:CQ21)</f>
        <v>23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7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8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DRAUSIO</v>
      </c>
      <c r="B9" s="7"/>
      <c r="C9" s="7"/>
      <c r="D9" s="7"/>
      <c r="E9" s="7"/>
      <c r="F9" s="7"/>
      <c r="G9" s="7"/>
      <c r="H9" s="7"/>
      <c r="I9" s="34" t="str">
        <f>VLOOKUP(C7,$M$23:$T$42,2,0)</f>
        <v>BENE</v>
      </c>
      <c r="J9" s="35" t="str">
        <f>A9</f>
        <v>DRAUSIO</v>
      </c>
      <c r="K9" s="7"/>
      <c r="L9" s="7"/>
      <c r="M9" s="7"/>
      <c r="N9" s="7"/>
      <c r="O9" s="7"/>
      <c r="P9" s="7"/>
      <c r="Q9" s="7"/>
      <c r="R9" s="34" t="str">
        <f>I21</f>
        <v>RUGGIERO</v>
      </c>
      <c r="S9" s="35" t="str">
        <f>J9</f>
        <v>DRAUSIO</v>
      </c>
      <c r="T9" s="7"/>
      <c r="U9" s="7"/>
      <c r="V9" s="7"/>
      <c r="W9" s="7"/>
      <c r="X9" s="7"/>
      <c r="Y9" s="7"/>
      <c r="Z9" s="7"/>
      <c r="AA9" s="34" t="s">
        <v>108</v>
      </c>
      <c r="AB9" s="35" t="str">
        <f>S9</f>
        <v>DRAUSIO</v>
      </c>
      <c r="AC9" s="7"/>
      <c r="AD9" s="7"/>
      <c r="AE9" s="7"/>
      <c r="AF9" s="7"/>
      <c r="AG9" s="7"/>
      <c r="AH9" s="7"/>
      <c r="AI9" s="7"/>
      <c r="AJ9" s="34" t="str">
        <f>AA21</f>
        <v>PITOSCIO</v>
      </c>
      <c r="AK9" s="35" t="str">
        <f>AB9</f>
        <v>DRAUSIO</v>
      </c>
      <c r="AL9" s="7"/>
      <c r="AM9" s="7"/>
      <c r="AN9" s="7"/>
      <c r="AO9" s="7"/>
      <c r="AP9" s="7"/>
      <c r="AQ9" s="7"/>
      <c r="AR9" s="7"/>
      <c r="AS9" s="34" t="str">
        <f>AJ21</f>
        <v>TUSURA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3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3</v>
      </c>
      <c r="BD9" s="40">
        <f>AX9</f>
        <v>5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7</v>
      </c>
      <c r="BJ9" s="40">
        <f>IF(OR(M8="",O8=""),"",O8)</f>
        <v>6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6</v>
      </c>
      <c r="BO9" s="40">
        <f>BI9</f>
        <v>7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4</v>
      </c>
      <c r="BU9" s="40">
        <f>IF(OR(V8="",X8=""),"",X8)</f>
        <v>8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8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5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5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6</v>
      </c>
      <c r="G11" s="8"/>
      <c r="H11" s="8"/>
      <c r="I11" s="37"/>
      <c r="J11" s="36"/>
      <c r="K11" s="8"/>
      <c r="L11" s="8"/>
      <c r="M11" s="33">
        <v>3</v>
      </c>
      <c r="N11" s="30" t="s">
        <v>0</v>
      </c>
      <c r="O11" s="33">
        <v>1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5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TUVIRA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TUSURA</v>
      </c>
      <c r="J12" s="35" t="str">
        <f>A12</f>
        <v>TUVIRA</v>
      </c>
      <c r="K12" s="7"/>
      <c r="L12" s="7"/>
      <c r="M12" s="7"/>
      <c r="N12" s="7"/>
      <c r="O12" s="7"/>
      <c r="P12" s="7"/>
      <c r="Q12" s="7"/>
      <c r="R12" s="34" t="str">
        <f>I9</f>
        <v>BENE</v>
      </c>
      <c r="S12" s="35" t="str">
        <f>J12</f>
        <v>TUVIRA</v>
      </c>
      <c r="T12" s="7"/>
      <c r="U12" s="7"/>
      <c r="V12" s="7"/>
      <c r="W12" s="7"/>
      <c r="X12" s="7"/>
      <c r="Y12" s="7"/>
      <c r="Z12" s="7"/>
      <c r="AA12" s="34" t="s">
        <v>107</v>
      </c>
      <c r="AB12" s="35" t="s">
        <v>100</v>
      </c>
      <c r="AC12" s="7"/>
      <c r="AD12" s="7"/>
      <c r="AE12" s="7"/>
      <c r="AF12" s="7"/>
      <c r="AG12" s="7"/>
      <c r="AH12" s="7"/>
      <c r="AI12" s="7"/>
      <c r="AJ12" s="34" t="s">
        <v>108</v>
      </c>
      <c r="AK12" s="35" t="str">
        <f>AB12</f>
        <v>TUVIRA</v>
      </c>
      <c r="AL12" s="7"/>
      <c r="AM12" s="7"/>
      <c r="AN12" s="7"/>
      <c r="AO12" s="7"/>
      <c r="AP12" s="7"/>
      <c r="AQ12" s="7"/>
      <c r="AR12" s="7"/>
      <c r="AS12" s="34" t="str">
        <f>AJ9</f>
        <v>PITOSCIO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6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6</v>
      </c>
      <c r="BD12" s="40">
        <f>AX12</f>
        <v>2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3</v>
      </c>
      <c r="BJ12" s="40">
        <f>IF(OR(M11="",O11=""),"",O11)</f>
        <v>1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1</v>
      </c>
      <c r="BO12" s="40">
        <f>BI12</f>
        <v>3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3</v>
      </c>
      <c r="BU12" s="40">
        <f>IF(OR(V11="",X11=""),"",X11)</f>
        <v>5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5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4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4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4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1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2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6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9</v>
      </c>
      <c r="AQ14" s="8"/>
      <c r="AR14" s="8"/>
      <c r="AS14" s="37"/>
    </row>
    <row r="15" spans="1:100" ht="16.5" customHeight="1" x14ac:dyDescent="0.2">
      <c r="A15" s="35" t="str">
        <f>VLOOKUP(A13,$A$23:$H$42,2,0)</f>
        <v>PRP</v>
      </c>
      <c r="B15" s="7"/>
      <c r="C15" s="7"/>
      <c r="D15" s="7"/>
      <c r="E15" s="7"/>
      <c r="F15" s="7"/>
      <c r="G15" s="7"/>
      <c r="H15" s="7"/>
      <c r="I15" s="34" t="str">
        <f>VLOOKUP(C13,$M$23:$T$42,2,0)</f>
        <v>PITOSCIO</v>
      </c>
      <c r="J15" s="35" t="str">
        <f>A15</f>
        <v>PRP</v>
      </c>
      <c r="K15" s="7"/>
      <c r="L15" s="7"/>
      <c r="M15" s="7"/>
      <c r="N15" s="7"/>
      <c r="O15" s="7"/>
      <c r="P15" s="7"/>
      <c r="Q15" s="7"/>
      <c r="R15" s="34" t="str">
        <f>I12</f>
        <v>TUSURA</v>
      </c>
      <c r="S15" s="35" t="str">
        <f>J15</f>
        <v>PRP</v>
      </c>
      <c r="T15" s="7"/>
      <c r="U15" s="7"/>
      <c r="V15" s="7"/>
      <c r="W15" s="7"/>
      <c r="X15" s="7"/>
      <c r="Y15" s="7"/>
      <c r="Z15" s="7"/>
      <c r="AA15" s="34" t="s">
        <v>112</v>
      </c>
      <c r="AB15" s="35" t="str">
        <f>S15</f>
        <v>PRP</v>
      </c>
      <c r="AC15" s="7"/>
      <c r="AD15" s="7"/>
      <c r="AE15" s="7"/>
      <c r="AF15" s="7"/>
      <c r="AG15" s="7"/>
      <c r="AH15" s="7"/>
      <c r="AI15" s="7"/>
      <c r="AJ15" s="34" t="s">
        <v>107</v>
      </c>
      <c r="AK15" s="35" t="str">
        <f>AB15</f>
        <v>PRP</v>
      </c>
      <c r="AL15" s="7"/>
      <c r="AM15" s="7"/>
      <c r="AN15" s="7"/>
      <c r="AO15" s="7"/>
      <c r="AP15" s="7"/>
      <c r="AQ15" s="7"/>
      <c r="AR15" s="7"/>
      <c r="AS15" s="34" t="str">
        <f>AJ12</f>
        <v>PICCININI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1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1</v>
      </c>
      <c r="BD15" s="40">
        <f>AX15</f>
        <v>5</v>
      </c>
      <c r="BF15" s="40">
        <f>IF(OR(M14="",O14=""),"",IF(M14&gt;O14,1,0))</f>
        <v>0</v>
      </c>
      <c r="BG15" s="40">
        <f>IF(OR(M14="",O14=""),"",IF(M14=O14,1,0))</f>
        <v>1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3</v>
      </c>
      <c r="BK15" s="40">
        <f>BH15</f>
        <v>0</v>
      </c>
      <c r="BL15" s="40">
        <f>BG15</f>
        <v>1</v>
      </c>
      <c r="BM15" s="40">
        <f>BF15</f>
        <v>0</v>
      </c>
      <c r="BN15" s="40">
        <f>BJ15</f>
        <v>3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3</v>
      </c>
      <c r="BU15" s="40">
        <f>IF(OR(V14="",X14=""),"",X14)</f>
        <v>2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2</v>
      </c>
      <c r="BZ15" s="40">
        <f>BT15</f>
        <v>3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4</v>
      </c>
      <c r="CF15" s="40">
        <f>IF(OR(AE14="",AG14=""),"",AG14)</f>
        <v>6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6</v>
      </c>
      <c r="CK15" s="40">
        <f>CE15</f>
        <v>4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9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9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0</v>
      </c>
      <c r="W17" s="30" t="s">
        <v>0</v>
      </c>
      <c r="X17" s="33">
        <v>2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4</v>
      </c>
      <c r="AQ17" s="8"/>
      <c r="AR17" s="8"/>
      <c r="AS17" s="37"/>
    </row>
    <row r="18" spans="1:100" ht="16.5" customHeight="1" x14ac:dyDescent="0.2">
      <c r="A18" s="35" t="str">
        <f>VLOOKUP(A16,$A$23:$H$42,2,0)</f>
        <v>BUTANTÃ</v>
      </c>
      <c r="B18" s="7"/>
      <c r="C18" s="7"/>
      <c r="D18" s="7"/>
      <c r="E18" s="7"/>
      <c r="F18" s="7"/>
      <c r="G18" s="7"/>
      <c r="H18" s="7"/>
      <c r="I18" s="34" t="str">
        <f>VLOOKUP(C16,$M$23:$T$42,2,0)</f>
        <v>PICCININI</v>
      </c>
      <c r="J18" s="35" t="str">
        <f>A18</f>
        <v>BUTANTÃ</v>
      </c>
      <c r="K18" s="7"/>
      <c r="L18" s="7"/>
      <c r="M18" s="7"/>
      <c r="N18" s="7"/>
      <c r="O18" s="7"/>
      <c r="P18" s="7"/>
      <c r="Q18" s="7"/>
      <c r="R18" s="34" t="str">
        <f>I15</f>
        <v>PITOSCIO</v>
      </c>
      <c r="S18" s="35" t="str">
        <f>J18</f>
        <v>BUTANTÃ</v>
      </c>
      <c r="T18" s="7"/>
      <c r="U18" s="7"/>
      <c r="V18" s="7"/>
      <c r="W18" s="7"/>
      <c r="X18" s="7"/>
      <c r="Y18" s="7"/>
      <c r="Z18" s="7"/>
      <c r="AA18" s="34" t="s">
        <v>110</v>
      </c>
      <c r="AB18" s="35" t="s">
        <v>101</v>
      </c>
      <c r="AC18" s="7"/>
      <c r="AD18" s="7"/>
      <c r="AE18" s="7"/>
      <c r="AF18" s="7"/>
      <c r="AG18" s="7"/>
      <c r="AH18" s="7"/>
      <c r="AI18" s="7"/>
      <c r="AJ18" s="34" t="s">
        <v>111</v>
      </c>
      <c r="AK18" s="35" t="str">
        <f>AB18</f>
        <v>BUTANTÃ</v>
      </c>
      <c r="AL18" s="7"/>
      <c r="AM18" s="7"/>
      <c r="AN18" s="7"/>
      <c r="AO18" s="7"/>
      <c r="AP18" s="7"/>
      <c r="AQ18" s="7"/>
      <c r="AR18" s="7"/>
      <c r="AS18" s="34" t="str">
        <f>AJ15</f>
        <v>RUGGIERO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2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2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4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4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0</v>
      </c>
      <c r="BU18" s="40">
        <f>IF(OR(V17="",X17=""),"",X17)</f>
        <v>2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2</v>
      </c>
      <c r="BZ18" s="40">
        <f>BT18</f>
        <v>0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4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4</v>
      </c>
      <c r="CK18" s="40">
        <f>CE18</f>
        <v>5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3</v>
      </c>
      <c r="CQ18" s="40">
        <f>IF(OR(AN17="",AP17=""),"",AP17)</f>
        <v>4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4</v>
      </c>
      <c r="CV18" s="40">
        <f>CP18</f>
        <v>3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6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3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5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ESPANHOL</v>
      </c>
      <c r="B21" s="7"/>
      <c r="C21" s="7"/>
      <c r="D21" s="7"/>
      <c r="E21" s="7"/>
      <c r="F21" s="7"/>
      <c r="G21" s="7"/>
      <c r="H21" s="7"/>
      <c r="I21" s="34" t="str">
        <f>VLOOKUP(C19,$M$23:$T$42,2,0)</f>
        <v>RUGGIERO</v>
      </c>
      <c r="J21" s="35" t="str">
        <f>A21</f>
        <v>ESPANHOL</v>
      </c>
      <c r="K21" s="7"/>
      <c r="L21" s="7"/>
      <c r="M21" s="7"/>
      <c r="N21" s="7"/>
      <c r="O21" s="7"/>
      <c r="P21" s="7"/>
      <c r="Q21" s="7"/>
      <c r="R21" s="34" t="s">
        <v>98</v>
      </c>
      <c r="S21" s="35" t="str">
        <f>J21</f>
        <v>ESPANHOL</v>
      </c>
      <c r="T21" s="7"/>
      <c r="U21" s="7"/>
      <c r="V21" s="7"/>
      <c r="W21" s="7"/>
      <c r="X21" s="7"/>
      <c r="Y21" s="7"/>
      <c r="Z21" s="7"/>
      <c r="AA21" s="34" t="str">
        <f>R18</f>
        <v>PITOSCIO</v>
      </c>
      <c r="AB21" s="35" t="s">
        <v>102</v>
      </c>
      <c r="AC21" s="7"/>
      <c r="AD21" s="7"/>
      <c r="AE21" s="7"/>
      <c r="AF21" s="7"/>
      <c r="AG21" s="7"/>
      <c r="AH21" s="7"/>
      <c r="AI21" s="7"/>
      <c r="AJ21" s="34" t="str">
        <f>AA18</f>
        <v>TUSURA</v>
      </c>
      <c r="AK21" s="35" t="str">
        <f>AB21</f>
        <v>ESPANHOL</v>
      </c>
      <c r="AL21" s="7"/>
      <c r="AM21" s="7"/>
      <c r="AN21" s="7"/>
      <c r="AO21" s="7"/>
      <c r="AP21" s="7"/>
      <c r="AQ21" s="7"/>
      <c r="AR21" s="7"/>
      <c r="AS21" s="34" t="str">
        <f>AJ18</f>
        <v>BABY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6</v>
      </c>
      <c r="AY21" s="40">
        <f>IF(OR(D20="",F20=""),"",F20)</f>
        <v>3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3</v>
      </c>
      <c r="BD21" s="40">
        <f>AX21</f>
        <v>6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5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5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3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3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5</v>
      </c>
      <c r="CF21" s="40">
        <f>IF(OR(AE20="",AG20=""),"",AG20)</f>
        <v>4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4</v>
      </c>
      <c r="CK21" s="40">
        <f>CE21</f>
        <v>5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4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4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4"/>
    </row>
    <row r="23" spans="1:100" s="25" customFormat="1" ht="21" customHeight="1" x14ac:dyDescent="0.25">
      <c r="A23" s="22">
        <v>1</v>
      </c>
      <c r="B23" s="112" t="s">
        <v>99</v>
      </c>
      <c r="C23" s="113"/>
      <c r="D23" s="113"/>
      <c r="E23" s="113"/>
      <c r="F23" s="113"/>
      <c r="G23" s="113"/>
      <c r="H23" s="114"/>
      <c r="I23" s="26" t="s">
        <v>8</v>
      </c>
      <c r="J23" s="24"/>
      <c r="K23" s="115">
        <v>2263</v>
      </c>
      <c r="L23" s="116"/>
      <c r="M23" s="22">
        <v>1</v>
      </c>
      <c r="N23" s="112" t="s">
        <v>107</v>
      </c>
      <c r="O23" s="113"/>
      <c r="P23" s="113"/>
      <c r="Q23" s="113"/>
      <c r="R23" s="113"/>
      <c r="S23" s="113"/>
      <c r="T23" s="113"/>
      <c r="U23" s="26" t="s">
        <v>22</v>
      </c>
      <c r="V23" s="24"/>
      <c r="W23" s="115">
        <v>314</v>
      </c>
      <c r="X23" s="116"/>
      <c r="AE23" s="31" t="s">
        <v>19</v>
      </c>
      <c r="AF23" s="23"/>
      <c r="AG23" s="138">
        <v>46102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</row>
    <row r="24" spans="1:100" s="25" customFormat="1" ht="21" customHeight="1" x14ac:dyDescent="0.25">
      <c r="A24" s="22">
        <v>2</v>
      </c>
      <c r="B24" s="112" t="s">
        <v>100</v>
      </c>
      <c r="C24" s="113"/>
      <c r="D24" s="113"/>
      <c r="E24" s="113"/>
      <c r="F24" s="113"/>
      <c r="G24" s="113"/>
      <c r="H24" s="114"/>
      <c r="I24" s="26" t="s">
        <v>8</v>
      </c>
      <c r="J24" s="24"/>
      <c r="K24" s="115">
        <v>2265</v>
      </c>
      <c r="L24" s="116"/>
      <c r="M24" s="22">
        <v>2</v>
      </c>
      <c r="N24" s="112" t="s">
        <v>108</v>
      </c>
      <c r="O24" s="113"/>
      <c r="P24" s="113"/>
      <c r="Q24" s="113"/>
      <c r="R24" s="113"/>
      <c r="S24" s="113"/>
      <c r="T24" s="113"/>
      <c r="U24" s="26" t="s">
        <v>22</v>
      </c>
      <c r="V24" s="24"/>
      <c r="W24" s="115">
        <v>2600</v>
      </c>
      <c r="X24" s="116"/>
    </row>
    <row r="25" spans="1:100" s="25" customFormat="1" ht="21" customHeight="1" x14ac:dyDescent="0.25">
      <c r="A25" s="22">
        <v>3</v>
      </c>
      <c r="B25" s="112" t="s">
        <v>94</v>
      </c>
      <c r="C25" s="113"/>
      <c r="D25" s="113"/>
      <c r="E25" s="113"/>
      <c r="F25" s="113"/>
      <c r="G25" s="113"/>
      <c r="H25" s="114"/>
      <c r="I25" s="26" t="s">
        <v>8</v>
      </c>
      <c r="J25" s="24"/>
      <c r="K25" s="115">
        <v>2240</v>
      </c>
      <c r="L25" s="116"/>
      <c r="M25" s="22">
        <v>3</v>
      </c>
      <c r="N25" s="112" t="s">
        <v>109</v>
      </c>
      <c r="O25" s="113"/>
      <c r="P25" s="113"/>
      <c r="Q25" s="113"/>
      <c r="R25" s="113"/>
      <c r="S25" s="113"/>
      <c r="T25" s="113"/>
      <c r="U25" s="26" t="s">
        <v>22</v>
      </c>
      <c r="V25" s="24"/>
      <c r="W25" s="115">
        <v>203</v>
      </c>
      <c r="X25" s="116"/>
      <c r="AA25" s="32" t="s">
        <v>21</v>
      </c>
    </row>
    <row r="26" spans="1:100" s="25" customFormat="1" ht="21" customHeight="1" x14ac:dyDescent="0.25">
      <c r="A26" s="22">
        <v>4</v>
      </c>
      <c r="B26" s="112" t="s">
        <v>101</v>
      </c>
      <c r="C26" s="113"/>
      <c r="D26" s="113"/>
      <c r="E26" s="113"/>
      <c r="F26" s="113"/>
      <c r="G26" s="113"/>
      <c r="H26" s="114"/>
      <c r="I26" s="26" t="s">
        <v>8</v>
      </c>
      <c r="J26" s="24"/>
      <c r="K26" s="115">
        <v>2403</v>
      </c>
      <c r="L26" s="116"/>
      <c r="M26" s="22">
        <v>4</v>
      </c>
      <c r="N26" s="112" t="s">
        <v>110</v>
      </c>
      <c r="O26" s="113"/>
      <c r="P26" s="113"/>
      <c r="Q26" s="113"/>
      <c r="R26" s="113"/>
      <c r="S26" s="113"/>
      <c r="T26" s="113"/>
      <c r="U26" s="26" t="s">
        <v>22</v>
      </c>
      <c r="V26" s="24"/>
      <c r="W26" s="115">
        <v>48</v>
      </c>
      <c r="X26" s="116"/>
      <c r="AA26" s="132" t="s">
        <v>95</v>
      </c>
      <c r="AB26" s="133"/>
      <c r="AC26" s="133"/>
      <c r="AD26" s="133"/>
      <c r="AE26" s="133"/>
      <c r="AF26" s="133"/>
      <c r="AG26" s="134"/>
      <c r="AH26" s="118">
        <f>AQ4</f>
        <v>25</v>
      </c>
      <c r="AI26" s="119"/>
      <c r="AJ26" s="128" t="s">
        <v>3</v>
      </c>
      <c r="AK26" s="130">
        <f>AS4</f>
        <v>25</v>
      </c>
      <c r="AL26" s="118"/>
      <c r="AM26" s="132" t="s">
        <v>96</v>
      </c>
      <c r="AN26" s="133"/>
      <c r="AO26" s="133"/>
      <c r="AP26" s="133"/>
      <c r="AQ26" s="133"/>
      <c r="AR26" s="133"/>
      <c r="AS26" s="134"/>
    </row>
    <row r="27" spans="1:100" s="25" customFormat="1" ht="21" customHeight="1" x14ac:dyDescent="0.25">
      <c r="A27" s="22">
        <v>5</v>
      </c>
      <c r="B27" s="112" t="s">
        <v>102</v>
      </c>
      <c r="C27" s="113"/>
      <c r="D27" s="113"/>
      <c r="E27" s="113"/>
      <c r="F27" s="113"/>
      <c r="G27" s="113"/>
      <c r="H27" s="114"/>
      <c r="I27" s="26" t="s">
        <v>8</v>
      </c>
      <c r="J27" s="24"/>
      <c r="K27" s="115">
        <v>1205</v>
      </c>
      <c r="L27" s="116"/>
      <c r="M27" s="22">
        <v>5</v>
      </c>
      <c r="N27" s="155" t="s">
        <v>112</v>
      </c>
      <c r="O27" s="113"/>
      <c r="P27" s="113"/>
      <c r="Q27" s="113"/>
      <c r="R27" s="113"/>
      <c r="S27" s="113"/>
      <c r="T27" s="113"/>
      <c r="U27" s="26" t="s">
        <v>22</v>
      </c>
      <c r="V27" s="24"/>
      <c r="W27" s="115">
        <v>2402</v>
      </c>
      <c r="X27" s="116"/>
      <c r="Y27" s="29"/>
      <c r="Z27" s="29"/>
      <c r="AA27" s="135"/>
      <c r="AB27" s="136"/>
      <c r="AC27" s="136"/>
      <c r="AD27" s="136"/>
      <c r="AE27" s="136"/>
      <c r="AF27" s="136"/>
      <c r="AG27" s="137"/>
      <c r="AH27" s="120"/>
      <c r="AI27" s="121"/>
      <c r="AJ27" s="128"/>
      <c r="AK27" s="131"/>
      <c r="AL27" s="120"/>
      <c r="AM27" s="135"/>
      <c r="AN27" s="136"/>
      <c r="AO27" s="136"/>
      <c r="AP27" s="136"/>
      <c r="AQ27" s="136"/>
      <c r="AR27" s="136"/>
      <c r="AS27" s="137"/>
    </row>
    <row r="28" spans="1:100" s="25" customFormat="1" ht="21" customHeight="1" x14ac:dyDescent="0.25">
      <c r="A28" s="22" t="s">
        <v>9</v>
      </c>
      <c r="B28" s="112" t="s">
        <v>103</v>
      </c>
      <c r="C28" s="113"/>
      <c r="D28" s="113"/>
      <c r="E28" s="113"/>
      <c r="F28" s="113"/>
      <c r="G28" s="113"/>
      <c r="H28" s="114"/>
      <c r="I28" s="26" t="s">
        <v>8</v>
      </c>
      <c r="J28" s="24"/>
      <c r="K28" s="115">
        <v>2299</v>
      </c>
      <c r="L28" s="116"/>
      <c r="M28" s="22" t="s">
        <v>9</v>
      </c>
      <c r="N28" s="112" t="s">
        <v>111</v>
      </c>
      <c r="O28" s="113"/>
      <c r="P28" s="113"/>
      <c r="Q28" s="113"/>
      <c r="R28" s="113"/>
      <c r="S28" s="113"/>
      <c r="T28" s="113"/>
      <c r="U28" s="26" t="s">
        <v>22</v>
      </c>
      <c r="V28" s="24"/>
      <c r="W28" s="115">
        <v>1046</v>
      </c>
      <c r="X28" s="116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2" t="s">
        <v>104</v>
      </c>
      <c r="C29" s="113"/>
      <c r="D29" s="113"/>
      <c r="E29" s="113"/>
      <c r="F29" s="113"/>
      <c r="G29" s="113"/>
      <c r="H29" s="114"/>
      <c r="I29" s="26" t="s">
        <v>8</v>
      </c>
      <c r="J29" s="24"/>
      <c r="K29" s="115">
        <v>2624</v>
      </c>
      <c r="L29" s="116"/>
      <c r="M29" s="22" t="s">
        <v>10</v>
      </c>
      <c r="N29" s="112"/>
      <c r="O29" s="113"/>
      <c r="P29" s="113"/>
      <c r="Q29" s="113"/>
      <c r="R29" s="113"/>
      <c r="S29" s="113"/>
      <c r="T29" s="113"/>
      <c r="U29" s="26" t="s">
        <v>22</v>
      </c>
      <c r="V29" s="24"/>
      <c r="W29" s="115"/>
      <c r="X29" s="116"/>
      <c r="Y29" s="29"/>
      <c r="Z29" s="29"/>
      <c r="AA29" s="129" t="s">
        <v>93</v>
      </c>
      <c r="AB29" s="129"/>
      <c r="AC29" s="129"/>
      <c r="AD29" s="129"/>
      <c r="AE29" s="129"/>
      <c r="AF29" s="129"/>
      <c r="AG29" s="129"/>
      <c r="AM29" s="129" t="s">
        <v>97</v>
      </c>
      <c r="AN29" s="129"/>
      <c r="AO29" s="129"/>
      <c r="AP29" s="129"/>
      <c r="AQ29" s="129"/>
      <c r="AR29" s="129"/>
      <c r="AS29" s="129"/>
    </row>
    <row r="30" spans="1:100" s="25" customFormat="1" ht="21" customHeight="1" x14ac:dyDescent="0.25">
      <c r="A30" s="22" t="s">
        <v>11</v>
      </c>
      <c r="B30" s="112" t="s">
        <v>105</v>
      </c>
      <c r="C30" s="113"/>
      <c r="D30" s="113"/>
      <c r="E30" s="113"/>
      <c r="F30" s="113"/>
      <c r="G30" s="113"/>
      <c r="H30" s="114"/>
      <c r="I30" s="26" t="s">
        <v>8</v>
      </c>
      <c r="J30" s="24"/>
      <c r="K30" s="115">
        <v>2549</v>
      </c>
      <c r="L30" s="116"/>
      <c r="M30" s="22" t="s">
        <v>11</v>
      </c>
      <c r="N30" s="112"/>
      <c r="O30" s="113"/>
      <c r="P30" s="113"/>
      <c r="Q30" s="113"/>
      <c r="R30" s="113"/>
      <c r="S30" s="113"/>
      <c r="T30" s="113"/>
      <c r="U30" s="26" t="s">
        <v>22</v>
      </c>
      <c r="V30" s="24"/>
      <c r="W30" s="115"/>
      <c r="X30" s="11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2" t="s">
        <v>106</v>
      </c>
      <c r="C31" s="113"/>
      <c r="D31" s="113"/>
      <c r="E31" s="113"/>
      <c r="F31" s="113"/>
      <c r="G31" s="113"/>
      <c r="H31" s="114"/>
      <c r="I31" s="26" t="s">
        <v>8</v>
      </c>
      <c r="J31" s="24"/>
      <c r="K31" s="115">
        <v>2644</v>
      </c>
      <c r="L31" s="116"/>
      <c r="M31" s="22" t="s">
        <v>12</v>
      </c>
      <c r="N31" s="112"/>
      <c r="O31" s="113"/>
      <c r="P31" s="113"/>
      <c r="Q31" s="113"/>
      <c r="R31" s="113"/>
      <c r="S31" s="113"/>
      <c r="T31" s="113"/>
      <c r="U31" s="26" t="s">
        <v>22</v>
      </c>
      <c r="V31" s="24"/>
      <c r="W31" s="115"/>
      <c r="X31" s="116"/>
      <c r="Y31" s="29"/>
      <c r="Z31" s="29"/>
      <c r="AA31" s="29"/>
      <c r="AB31" s="29"/>
      <c r="AG31" s="129"/>
      <c r="AH31" s="129"/>
      <c r="AI31" s="129"/>
      <c r="AJ31" s="129"/>
      <c r="AK31" s="129"/>
      <c r="AL31" s="129"/>
      <c r="AM31" s="129"/>
      <c r="AN31" s="129"/>
    </row>
    <row r="32" spans="1:100" s="25" customFormat="1" ht="21" customHeight="1" x14ac:dyDescent="0.25">
      <c r="A32" s="22" t="s">
        <v>13</v>
      </c>
      <c r="B32" s="112"/>
      <c r="C32" s="113"/>
      <c r="D32" s="113"/>
      <c r="E32" s="113"/>
      <c r="F32" s="113"/>
      <c r="G32" s="113"/>
      <c r="H32" s="114"/>
      <c r="I32" s="26" t="s">
        <v>8</v>
      </c>
      <c r="J32" s="24"/>
      <c r="K32" s="115"/>
      <c r="L32" s="116"/>
      <c r="M32" s="22" t="s">
        <v>13</v>
      </c>
      <c r="N32" s="112"/>
      <c r="O32" s="113"/>
      <c r="P32" s="113"/>
      <c r="Q32" s="113"/>
      <c r="R32" s="113"/>
      <c r="S32" s="113"/>
      <c r="T32" s="113"/>
      <c r="U32" s="26" t="s">
        <v>22</v>
      </c>
      <c r="V32" s="24"/>
      <c r="W32" s="115"/>
      <c r="X32" s="11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hidden="1" customHeight="1" outlineLevel="1" x14ac:dyDescent="0.25">
      <c r="A33" s="22" t="s">
        <v>80</v>
      </c>
      <c r="B33" s="112"/>
      <c r="C33" s="113"/>
      <c r="D33" s="113"/>
      <c r="E33" s="113"/>
      <c r="F33" s="113"/>
      <c r="G33" s="113"/>
      <c r="H33" s="114"/>
      <c r="I33" s="26" t="s">
        <v>8</v>
      </c>
      <c r="J33" s="24"/>
      <c r="K33" s="115"/>
      <c r="L33" s="116"/>
      <c r="M33" s="22" t="s">
        <v>80</v>
      </c>
      <c r="N33" s="112"/>
      <c r="O33" s="113"/>
      <c r="P33" s="113"/>
      <c r="Q33" s="113"/>
      <c r="R33" s="113"/>
      <c r="S33" s="113"/>
      <c r="T33" s="113"/>
      <c r="U33" s="26" t="s">
        <v>22</v>
      </c>
      <c r="V33" s="24"/>
      <c r="W33" s="115"/>
      <c r="X33" s="116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hidden="1" customHeight="1" outlineLevel="1" x14ac:dyDescent="0.25">
      <c r="A34" s="22" t="s">
        <v>81</v>
      </c>
      <c r="B34" s="112"/>
      <c r="C34" s="113"/>
      <c r="D34" s="113"/>
      <c r="E34" s="113"/>
      <c r="F34" s="113"/>
      <c r="G34" s="113"/>
      <c r="H34" s="114"/>
      <c r="I34" s="26" t="s">
        <v>8</v>
      </c>
      <c r="J34" s="24"/>
      <c r="K34" s="115"/>
      <c r="L34" s="116"/>
      <c r="M34" s="22" t="s">
        <v>81</v>
      </c>
      <c r="N34" s="112"/>
      <c r="O34" s="113"/>
      <c r="P34" s="113"/>
      <c r="Q34" s="113"/>
      <c r="R34" s="113"/>
      <c r="S34" s="113"/>
      <c r="T34" s="113"/>
      <c r="U34" s="26" t="s">
        <v>22</v>
      </c>
      <c r="V34" s="24"/>
      <c r="W34" s="115"/>
      <c r="X34" s="116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hidden="1" customHeight="1" outlineLevel="1" x14ac:dyDescent="0.25">
      <c r="A35" s="22" t="s">
        <v>82</v>
      </c>
      <c r="B35" s="112"/>
      <c r="C35" s="113"/>
      <c r="D35" s="113"/>
      <c r="E35" s="113"/>
      <c r="F35" s="113"/>
      <c r="G35" s="113"/>
      <c r="H35" s="114"/>
      <c r="I35" s="26" t="s">
        <v>8</v>
      </c>
      <c r="J35" s="24"/>
      <c r="K35" s="115"/>
      <c r="L35" s="116"/>
      <c r="M35" s="22" t="s">
        <v>82</v>
      </c>
      <c r="N35" s="112"/>
      <c r="O35" s="113"/>
      <c r="P35" s="113"/>
      <c r="Q35" s="113"/>
      <c r="R35" s="113"/>
      <c r="S35" s="113"/>
      <c r="T35" s="113"/>
      <c r="U35" s="26" t="s">
        <v>22</v>
      </c>
      <c r="V35" s="24"/>
      <c r="W35" s="115"/>
      <c r="X35" s="116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hidden="1" customHeight="1" outlineLevel="1" x14ac:dyDescent="0.25">
      <c r="A36" s="22" t="s">
        <v>83</v>
      </c>
      <c r="B36" s="112"/>
      <c r="C36" s="113"/>
      <c r="D36" s="113"/>
      <c r="E36" s="113"/>
      <c r="F36" s="113"/>
      <c r="G36" s="113"/>
      <c r="H36" s="114"/>
      <c r="I36" s="26" t="s">
        <v>8</v>
      </c>
      <c r="J36" s="24"/>
      <c r="K36" s="115"/>
      <c r="L36" s="116"/>
      <c r="M36" s="22" t="s">
        <v>83</v>
      </c>
      <c r="N36" s="112"/>
      <c r="O36" s="113"/>
      <c r="P36" s="113"/>
      <c r="Q36" s="113"/>
      <c r="R36" s="113"/>
      <c r="S36" s="113"/>
      <c r="T36" s="113"/>
      <c r="U36" s="26" t="s">
        <v>22</v>
      </c>
      <c r="V36" s="24"/>
      <c r="W36" s="115"/>
      <c r="X36" s="116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hidden="1" customHeight="1" outlineLevel="1" x14ac:dyDescent="0.25">
      <c r="A37" s="22" t="s">
        <v>84</v>
      </c>
      <c r="B37" s="112"/>
      <c r="C37" s="113"/>
      <c r="D37" s="113"/>
      <c r="E37" s="113"/>
      <c r="F37" s="113"/>
      <c r="G37" s="113"/>
      <c r="H37" s="114"/>
      <c r="I37" s="26" t="s">
        <v>8</v>
      </c>
      <c r="J37" s="24"/>
      <c r="K37" s="115"/>
      <c r="L37" s="116"/>
      <c r="M37" s="22" t="s">
        <v>84</v>
      </c>
      <c r="N37" s="112"/>
      <c r="O37" s="113"/>
      <c r="P37" s="113"/>
      <c r="Q37" s="113"/>
      <c r="R37" s="113"/>
      <c r="S37" s="113"/>
      <c r="T37" s="113"/>
      <c r="U37" s="26" t="s">
        <v>22</v>
      </c>
      <c r="V37" s="24"/>
      <c r="W37" s="115"/>
      <c r="X37" s="116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hidden="1" customHeight="1" outlineLevel="1" x14ac:dyDescent="0.25">
      <c r="A38" s="22" t="s">
        <v>85</v>
      </c>
      <c r="B38" s="112"/>
      <c r="C38" s="113"/>
      <c r="D38" s="113"/>
      <c r="E38" s="113"/>
      <c r="F38" s="113"/>
      <c r="G38" s="113"/>
      <c r="H38" s="114"/>
      <c r="I38" s="26" t="s">
        <v>8</v>
      </c>
      <c r="J38" s="24"/>
      <c r="K38" s="115"/>
      <c r="L38" s="116"/>
      <c r="M38" s="22" t="s">
        <v>85</v>
      </c>
      <c r="N38" s="112"/>
      <c r="O38" s="113"/>
      <c r="P38" s="113"/>
      <c r="Q38" s="113"/>
      <c r="R38" s="113"/>
      <c r="S38" s="113"/>
      <c r="T38" s="113"/>
      <c r="U38" s="26" t="s">
        <v>22</v>
      </c>
      <c r="V38" s="24"/>
      <c r="W38" s="115"/>
      <c r="X38" s="116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hidden="1" customHeight="1" outlineLevel="1" x14ac:dyDescent="0.25">
      <c r="A39" s="22" t="s">
        <v>86</v>
      </c>
      <c r="B39" s="112"/>
      <c r="C39" s="113"/>
      <c r="D39" s="113"/>
      <c r="E39" s="113"/>
      <c r="F39" s="113"/>
      <c r="G39" s="113"/>
      <c r="H39" s="114"/>
      <c r="I39" s="26" t="s">
        <v>8</v>
      </c>
      <c r="J39" s="24"/>
      <c r="K39" s="115"/>
      <c r="L39" s="116"/>
      <c r="M39" s="22" t="s">
        <v>86</v>
      </c>
      <c r="N39" s="112"/>
      <c r="O39" s="113"/>
      <c r="P39" s="113"/>
      <c r="Q39" s="113"/>
      <c r="R39" s="113"/>
      <c r="S39" s="113"/>
      <c r="T39" s="113"/>
      <c r="U39" s="26" t="s">
        <v>22</v>
      </c>
      <c r="V39" s="24"/>
      <c r="W39" s="115"/>
      <c r="X39" s="116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hidden="1" customHeight="1" outlineLevel="1" x14ac:dyDescent="0.25">
      <c r="A40" s="22" t="s">
        <v>87</v>
      </c>
      <c r="B40" s="112"/>
      <c r="C40" s="113"/>
      <c r="D40" s="113"/>
      <c r="E40" s="113"/>
      <c r="F40" s="113"/>
      <c r="G40" s="113"/>
      <c r="H40" s="114"/>
      <c r="I40" s="26" t="s">
        <v>8</v>
      </c>
      <c r="J40" s="24"/>
      <c r="K40" s="115"/>
      <c r="L40" s="116"/>
      <c r="M40" s="22" t="s">
        <v>87</v>
      </c>
      <c r="N40" s="112"/>
      <c r="O40" s="113"/>
      <c r="P40" s="113"/>
      <c r="Q40" s="113"/>
      <c r="R40" s="113"/>
      <c r="S40" s="113"/>
      <c r="T40" s="113"/>
      <c r="U40" s="26" t="s">
        <v>22</v>
      </c>
      <c r="V40" s="24"/>
      <c r="W40" s="115"/>
      <c r="X40" s="116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hidden="1" customHeight="1" outlineLevel="1" x14ac:dyDescent="0.25">
      <c r="A41" s="22" t="s">
        <v>88</v>
      </c>
      <c r="B41" s="112"/>
      <c r="C41" s="113"/>
      <c r="D41" s="113"/>
      <c r="E41" s="113"/>
      <c r="F41" s="113"/>
      <c r="G41" s="113"/>
      <c r="H41" s="114"/>
      <c r="I41" s="26" t="s">
        <v>8</v>
      </c>
      <c r="J41" s="24"/>
      <c r="K41" s="115"/>
      <c r="L41" s="116"/>
      <c r="M41" s="22" t="s">
        <v>88</v>
      </c>
      <c r="N41" s="112"/>
      <c r="O41" s="113"/>
      <c r="P41" s="113"/>
      <c r="Q41" s="113"/>
      <c r="R41" s="113"/>
      <c r="S41" s="113"/>
      <c r="T41" s="113"/>
      <c r="U41" s="26" t="s">
        <v>22</v>
      </c>
      <c r="V41" s="24"/>
      <c r="W41" s="115"/>
      <c r="X41" s="116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hidden="1" customHeight="1" outlineLevel="1" x14ac:dyDescent="0.25">
      <c r="A42" s="22" t="s">
        <v>89</v>
      </c>
      <c r="B42" s="112"/>
      <c r="C42" s="113"/>
      <c r="D42" s="113"/>
      <c r="E42" s="113"/>
      <c r="F42" s="113"/>
      <c r="G42" s="113"/>
      <c r="H42" s="114"/>
      <c r="I42" s="26" t="s">
        <v>8</v>
      </c>
      <c r="J42" s="24"/>
      <c r="K42" s="115"/>
      <c r="L42" s="116"/>
      <c r="M42" s="22" t="s">
        <v>89</v>
      </c>
      <c r="N42" s="112"/>
      <c r="O42" s="113"/>
      <c r="P42" s="113"/>
      <c r="Q42" s="113"/>
      <c r="R42" s="113"/>
      <c r="S42" s="113"/>
      <c r="T42" s="113"/>
      <c r="U42" s="26" t="s">
        <v>22</v>
      </c>
      <c r="V42" s="24"/>
      <c r="W42" s="115"/>
      <c r="X42" s="116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  <row r="43" spans="1:40" collapsed="1" x14ac:dyDescent="0.2"/>
  </sheetData>
  <sheetProtection sheet="1" selectLockedCells="1"/>
  <mergeCells count="121">
    <mergeCell ref="A5:A6"/>
    <mergeCell ref="C5:C6"/>
    <mergeCell ref="B5:B6"/>
    <mergeCell ref="G4:G5"/>
    <mergeCell ref="H4:H5"/>
    <mergeCell ref="I4:I5"/>
    <mergeCell ref="AA29:AG29"/>
    <mergeCell ref="AM29:AS29"/>
    <mergeCell ref="AG31:AN31"/>
    <mergeCell ref="B31:H31"/>
    <mergeCell ref="J5:J6"/>
    <mergeCell ref="B28:H28"/>
    <mergeCell ref="B29:H29"/>
    <mergeCell ref="B30:H30"/>
    <mergeCell ref="AK26:AL27"/>
    <mergeCell ref="B26:H26"/>
    <mergeCell ref="B27:H27"/>
    <mergeCell ref="AM26:AS27"/>
    <mergeCell ref="AA26:AG27"/>
    <mergeCell ref="AG23:AS23"/>
    <mergeCell ref="B23:H23"/>
    <mergeCell ref="N23:T23"/>
    <mergeCell ref="N24:T24"/>
    <mergeCell ref="N25:T25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K5:K6"/>
    <mergeCell ref="L5:L6"/>
    <mergeCell ref="P4:P5"/>
    <mergeCell ref="Q4:Q5"/>
    <mergeCell ref="U5:U6"/>
    <mergeCell ref="N28:T28"/>
    <mergeCell ref="K29:L29"/>
    <mergeCell ref="K30:L30"/>
    <mergeCell ref="W26:X26"/>
    <mergeCell ref="N26:T26"/>
    <mergeCell ref="B24:H24"/>
    <mergeCell ref="B25:H25"/>
    <mergeCell ref="K26:L26"/>
    <mergeCell ref="K27:L2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</mergeCells>
  <dataValidations count="3">
    <dataValidation type="list" allowBlank="1" showInputMessage="1" showErrorMessage="1" errorTitle="FPFM - Súmula" error="Digite uma das opções a seguir:_x000a_A1, A2, B, C, M, J" sqref="AM1:AO1" xr:uid="{6E04474C-64DD-4AB7-9129-1A387CF1FA35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7C83924-AB11-4EA4-9CF7-022F1CF203DE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673671CA-8657-4813-B34D-765709A2861C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3FBE-A713-4ACB-B7CA-CC2FB4B07CC9}">
  <sheetPr>
    <pageSetUpPr fitToPage="1"/>
  </sheetPr>
  <dimension ref="A1:O150"/>
  <sheetViews>
    <sheetView showGridLines="0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 xml:space="preserve">Dalmácia </v>
      </c>
      <c r="E3" s="64"/>
      <c r="F3" s="64"/>
      <c r="G3" s="65">
        <f>Súmula!AH26</f>
        <v>25</v>
      </c>
      <c r="H3" s="62" t="s">
        <v>3</v>
      </c>
      <c r="I3" s="66">
        <f>Súmula!AK26</f>
        <v>25</v>
      </c>
      <c r="J3" s="67"/>
      <c r="K3" s="67"/>
      <c r="L3" s="68" t="str">
        <f>Súmula!AM26</f>
        <v>Círculo Militar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46102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2263</v>
      </c>
      <c r="C8" s="59" t="str">
        <f>IF(Súmula!B23="","",Súmula!B23)</f>
        <v>DRAUSIO</v>
      </c>
      <c r="D8" s="49">
        <f>IF(C8="","",SUM(F8:H8))</f>
        <v>5</v>
      </c>
      <c r="E8" s="69">
        <f>IF(C8="","",(F8*2)+G8)</f>
        <v>7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24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24</v>
      </c>
      <c r="K8" s="49">
        <f>IF(C8="","",I8-J8)</f>
        <v>0</v>
      </c>
      <c r="L8" s="49"/>
      <c r="N8" s="49" t="str">
        <f>IF(N9="",IF(C8="","",PROPER(C8)&amp;" "&amp;E8&amp;"/"&amp;D8*2),IF(C8="","",PROPER(C8)&amp;" "&amp;E8&amp;"/"&amp;D8*2&amp;","))</f>
        <v>Drausio 7/10,</v>
      </c>
    </row>
    <row r="9" spans="1:14" ht="18.95" customHeight="1" x14ac:dyDescent="0.2">
      <c r="A9" s="49">
        <f>Súmula!A24</f>
        <v>2</v>
      </c>
      <c r="B9" s="60">
        <f>IF(C9="","",Súmula!K24)</f>
        <v>2265</v>
      </c>
      <c r="C9" s="59" t="str">
        <f>IF(Súmula!B24="","",Súmula!B24)</f>
        <v>TUVIRA</v>
      </c>
      <c r="D9" s="49">
        <f t="shared" ref="D9:D16" si="0">IF(C9="","",SUM(F9:H9))</f>
        <v>5</v>
      </c>
      <c r="E9" s="69">
        <f t="shared" ref="E9:E27" si="1">IF(C9="","",(F9*2)+G9)</f>
        <v>4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49">
        <f t="shared" ref="K9:K16" si="2">IF(C9="","",I9-J9)</f>
        <v>-3</v>
      </c>
      <c r="L9" s="49"/>
      <c r="N9" s="49" t="str">
        <f t="shared" ref="N9:N27" si="3">IF(N10="",IF(C9="","",PROPER(C9)&amp;" "&amp;E9&amp;"/"&amp;D9*2),IF(C9="","",PROPER(C9)&amp;" "&amp;E9&amp;"/"&amp;D9*2&amp;","))</f>
        <v>Tuvira 4/10,</v>
      </c>
    </row>
    <row r="10" spans="1:14" ht="18.95" customHeight="1" x14ac:dyDescent="0.2">
      <c r="A10" s="49">
        <f>Súmula!A25</f>
        <v>3</v>
      </c>
      <c r="B10" s="60">
        <f>IF(C10="","",Súmula!K25)</f>
        <v>2240</v>
      </c>
      <c r="C10" s="59" t="str">
        <f>IF(Súmula!B25="","",Súmula!B25)</f>
        <v>PRP</v>
      </c>
      <c r="D10" s="49">
        <f t="shared" si="0"/>
        <v>5</v>
      </c>
      <c r="E10" s="69">
        <f t="shared" si="1"/>
        <v>5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49">
        <f t="shared" si="2"/>
        <v>-3</v>
      </c>
      <c r="L10" s="49"/>
      <c r="N10" s="49" t="str">
        <f t="shared" si="3"/>
        <v>Prp 5/10,</v>
      </c>
    </row>
    <row r="11" spans="1:14" ht="18.95" customHeight="1" x14ac:dyDescent="0.2">
      <c r="A11" s="49">
        <f>Súmula!A26</f>
        <v>4</v>
      </c>
      <c r="B11" s="60">
        <f>IF(C11="","",Súmula!K26)</f>
        <v>2403</v>
      </c>
      <c r="C11" s="59" t="str">
        <f>IF(Súmula!B26="","",Súmula!B26)</f>
        <v>BUTANTÃ</v>
      </c>
      <c r="D11" s="49">
        <f t="shared" si="0"/>
        <v>5</v>
      </c>
      <c r="E11" s="69">
        <f t="shared" si="1"/>
        <v>4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49">
        <f t="shared" si="2"/>
        <v>-2</v>
      </c>
      <c r="L11" s="49"/>
      <c r="N11" s="49" t="str">
        <f t="shared" si="3"/>
        <v>Butantã 4/10,</v>
      </c>
    </row>
    <row r="12" spans="1:14" ht="18.95" customHeight="1" x14ac:dyDescent="0.2">
      <c r="A12" s="49">
        <f>Súmula!A27</f>
        <v>5</v>
      </c>
      <c r="B12" s="60">
        <f>IF(C12="","",Súmula!K27)</f>
        <v>1205</v>
      </c>
      <c r="C12" s="59" t="str">
        <f>IF(Súmula!B27="","",Súmula!B27)</f>
        <v>ESPANHOL</v>
      </c>
      <c r="D12" s="49">
        <f t="shared" si="0"/>
        <v>5</v>
      </c>
      <c r="E12" s="69">
        <f t="shared" si="1"/>
        <v>5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20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22</v>
      </c>
      <c r="K12" s="49">
        <f t="shared" si="2"/>
        <v>-2</v>
      </c>
      <c r="L12" s="49"/>
      <c r="N12" s="49" t="str">
        <f t="shared" si="3"/>
        <v>Espanhol 5/10,</v>
      </c>
    </row>
    <row r="13" spans="1:14" ht="18.95" customHeight="1" x14ac:dyDescent="0.2">
      <c r="A13" s="49" t="str">
        <f>Súmula!A28</f>
        <v>R1</v>
      </c>
      <c r="B13" s="60">
        <f>IF(C13="","",Súmula!K28)</f>
        <v>2299</v>
      </c>
      <c r="C13" s="59" t="str">
        <f>IF(Súmula!B28="","",Súmula!B28)</f>
        <v>MACCEU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Macceu 0/0,</v>
      </c>
    </row>
    <row r="14" spans="1:14" ht="18.95" customHeight="1" x14ac:dyDescent="0.2">
      <c r="A14" s="49" t="str">
        <f>Súmula!A29</f>
        <v>R2</v>
      </c>
      <c r="B14" s="60">
        <f>IF(C14="","",Súmula!K29)</f>
        <v>2624</v>
      </c>
      <c r="C14" s="59" t="str">
        <f>IF(Súmula!B29="","",Súmula!B29)</f>
        <v>VALTINHO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Valtinho 0/0,</v>
      </c>
    </row>
    <row r="15" spans="1:14" ht="18.95" customHeight="1" x14ac:dyDescent="0.2">
      <c r="A15" s="49" t="str">
        <f>Súmula!A30</f>
        <v>R3</v>
      </c>
      <c r="B15" s="60">
        <f>IF(C15="","",Súmula!K30)</f>
        <v>2549</v>
      </c>
      <c r="C15" s="59" t="str">
        <f>IF(Súmula!B30="","",Súmula!B30)</f>
        <v>MARCOS BORGES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Marcos Borges 0/0,</v>
      </c>
    </row>
    <row r="16" spans="1:14" ht="18.95" customHeight="1" x14ac:dyDescent="0.2">
      <c r="A16" s="49" t="str">
        <f>Súmula!A31</f>
        <v>R4</v>
      </c>
      <c r="B16" s="60">
        <f>IF(C16="","",Súmula!K31)</f>
        <v>2644</v>
      </c>
      <c r="C16" s="59" t="str">
        <f>IF(Súmula!B31="","",Súmula!B31)</f>
        <v>CLAUDIO FERNANDES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Claudio Fernandes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hidden="1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hidden="1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hidden="1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hidden="1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hidden="1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hidden="1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hidden="1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hidden="1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hidden="1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hidden="1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collapsed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25</v>
      </c>
      <c r="F28" s="76">
        <f t="shared" si="6"/>
        <v>11</v>
      </c>
      <c r="G28" s="76">
        <f t="shared" si="6"/>
        <v>3</v>
      </c>
      <c r="H28" s="76">
        <f t="shared" si="6"/>
        <v>11</v>
      </c>
      <c r="I28" s="76">
        <f t="shared" si="6"/>
        <v>94</v>
      </c>
      <c r="J28" s="76">
        <f t="shared" si="6"/>
        <v>104</v>
      </c>
      <c r="K28" s="76">
        <f t="shared" si="6"/>
        <v>-10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314</v>
      </c>
      <c r="C31" s="59" t="str">
        <f>IF(Súmula!N23="","",Súmula!N23)</f>
        <v>RUGGIERO</v>
      </c>
      <c r="D31" s="49">
        <f>IF(C31="","",SUM(F31:H31))</f>
        <v>5</v>
      </c>
      <c r="E31" s="69">
        <f t="shared" ref="E31:E50" si="7">IF(C31="","",(F31*2)+G31)</f>
        <v>6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24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23</v>
      </c>
      <c r="K31" s="49">
        <f>IF(C31="","",I31-J31)</f>
        <v>1</v>
      </c>
      <c r="L31" s="49"/>
      <c r="N31" s="49" t="str">
        <f t="shared" ref="N31:N50" si="8">IF(N32="",IF(C31="","",PROPER(C31)&amp;" "&amp;E31&amp;"/"&amp;D31*2),IF(C31="","",PROPER(C31)&amp;" "&amp;E31&amp;"/"&amp;D31*2&amp;","))</f>
        <v>Ruggiero 6/10,</v>
      </c>
    </row>
    <row r="32" spans="1:14" ht="18.95" customHeight="1" x14ac:dyDescent="0.2">
      <c r="A32" s="49">
        <f>Súmula!M24</f>
        <v>2</v>
      </c>
      <c r="B32" s="60">
        <f>IF(C32="","",Súmula!W24)</f>
        <v>2600</v>
      </c>
      <c r="C32" s="59" t="str">
        <f>IF(Súmula!N24="","",Súmula!N24)</f>
        <v>PICCININI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29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49">
        <f t="shared" ref="K32:K38" si="10">IF(C32="","",I32-J32)</f>
        <v>12</v>
      </c>
      <c r="L32" s="49"/>
      <c r="N32" s="49" t="str">
        <f t="shared" si="8"/>
        <v>Piccinini 8/10,</v>
      </c>
    </row>
    <row r="33" spans="1:14" ht="18.95" customHeight="1" x14ac:dyDescent="0.2">
      <c r="A33" s="49">
        <f>Súmula!M25</f>
        <v>3</v>
      </c>
      <c r="B33" s="60">
        <f>IF(C33="","",Súmula!W25)</f>
        <v>203</v>
      </c>
      <c r="C33" s="59" t="str">
        <f>IF(Súmula!N25="","",Súmula!N25)</f>
        <v>PITOSCIO</v>
      </c>
      <c r="D33" s="49">
        <f t="shared" si="9"/>
        <v>5</v>
      </c>
      <c r="E33" s="69">
        <f t="shared" si="7"/>
        <v>5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20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49">
        <f t="shared" si="10"/>
        <v>-1</v>
      </c>
      <c r="L33" s="49"/>
      <c r="N33" s="49" t="str">
        <f t="shared" si="8"/>
        <v>Pitoscio 5/10,</v>
      </c>
    </row>
    <row r="34" spans="1:14" ht="18.95" customHeight="1" x14ac:dyDescent="0.2">
      <c r="A34" s="49">
        <f>Súmula!M26</f>
        <v>4</v>
      </c>
      <c r="B34" s="60">
        <f>IF(C34="","",Súmula!W26)</f>
        <v>48</v>
      </c>
      <c r="C34" s="59" t="str">
        <f>IF(Súmula!N26="","",Súmula!N26)</f>
        <v>TUSURA</v>
      </c>
      <c r="D34" s="49">
        <f t="shared" si="9"/>
        <v>5</v>
      </c>
      <c r="E34" s="69">
        <f t="shared" si="7"/>
        <v>5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49">
        <f t="shared" si="10"/>
        <v>4</v>
      </c>
      <c r="L34" s="49"/>
      <c r="N34" s="49" t="str">
        <f t="shared" si="8"/>
        <v>Tusura 5/10,</v>
      </c>
    </row>
    <row r="35" spans="1:14" ht="18.95" customHeight="1" x14ac:dyDescent="0.2">
      <c r="A35" s="49">
        <f>Súmula!M27</f>
        <v>5</v>
      </c>
      <c r="B35" s="60">
        <f>IF(C35="","",Súmula!W27)</f>
        <v>2402</v>
      </c>
      <c r="C35" s="59" t="str">
        <f>IF(Súmula!N27="","",Súmula!N27)</f>
        <v>BENE</v>
      </c>
      <c r="D35" s="49">
        <f t="shared" si="9"/>
        <v>3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11</v>
      </c>
      <c r="K35" s="49">
        <f t="shared" si="10"/>
        <v>-5</v>
      </c>
      <c r="L35" s="49"/>
      <c r="N35" s="49" t="str">
        <f t="shared" si="8"/>
        <v>Bene 0/6,</v>
      </c>
    </row>
    <row r="36" spans="1:14" ht="18.95" customHeight="1" x14ac:dyDescent="0.2">
      <c r="A36" s="49" t="str">
        <f>Súmula!M28</f>
        <v>R1</v>
      </c>
      <c r="B36" s="60">
        <f>IF(C36="","",Súmula!W28)</f>
        <v>1046</v>
      </c>
      <c r="C36" s="59" t="str">
        <f>IF(Súmula!N28="","",Súmula!N28)</f>
        <v>BABY</v>
      </c>
      <c r="D36" s="49">
        <f t="shared" si="9"/>
        <v>2</v>
      </c>
      <c r="E36" s="69">
        <f t="shared" si="7"/>
        <v>1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8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9</v>
      </c>
      <c r="K36" s="49">
        <f t="shared" si="10"/>
        <v>-1</v>
      </c>
      <c r="L36" s="49"/>
      <c r="N36" s="49" t="str">
        <f t="shared" si="8"/>
        <v>Baby 1/4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hidden="1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hidden="1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hidden="1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hidden="1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hidden="1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hidden="1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hidden="1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hidden="1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hidden="1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hidden="1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collapsed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25</v>
      </c>
      <c r="F51" s="76">
        <f t="shared" si="13"/>
        <v>11</v>
      </c>
      <c r="G51" s="76">
        <f t="shared" si="13"/>
        <v>3</v>
      </c>
      <c r="H51" s="76">
        <f t="shared" si="13"/>
        <v>11</v>
      </c>
      <c r="I51" s="76">
        <f t="shared" si="13"/>
        <v>104</v>
      </c>
      <c r="J51" s="76">
        <f t="shared" si="13"/>
        <v>94</v>
      </c>
      <c r="K51" s="76">
        <f t="shared" si="13"/>
        <v>10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0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 :25 - Drausio 7/10,  Tuvira 4/10,  Prp 5/10,  Butantã 4/10,  Espanhol 5/10,  Macceu 0/0,  Valtinho 0/0,  Marcos Borges 0/0,  Claudio Fernandes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CÍRCULO MILITAR:25 - Ruggiero 6/10,  Piccinini 8/10,  Pitoscio 5/10,  Tusura 5/10,  Bene 0/6,  Baby 1/4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989B-CC4D-499A-A947-458522107547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3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24"/>
      <c r="H4" s="126" t="s">
        <v>0</v>
      </c>
      <c r="I4" s="122"/>
      <c r="J4" s="16"/>
      <c r="K4" s="6"/>
      <c r="L4" s="6"/>
      <c r="M4" s="6"/>
      <c r="N4" s="6"/>
      <c r="O4" s="6"/>
      <c r="P4" s="124"/>
      <c r="Q4" s="126" t="s">
        <v>0</v>
      </c>
      <c r="R4" s="122"/>
      <c r="S4" s="16"/>
      <c r="T4" s="6"/>
      <c r="U4" s="6"/>
      <c r="V4" s="6"/>
      <c r="W4" s="6"/>
      <c r="X4" s="6"/>
      <c r="Y4" s="124"/>
      <c r="Z4" s="126" t="s">
        <v>0</v>
      </c>
      <c r="AA4" s="122"/>
      <c r="AB4" s="16"/>
      <c r="AC4" s="6"/>
      <c r="AD4" s="6"/>
      <c r="AE4" s="6"/>
      <c r="AF4" s="6"/>
      <c r="AG4" s="6"/>
      <c r="AH4" s="124"/>
      <c r="AI4" s="126" t="s">
        <v>0</v>
      </c>
      <c r="AJ4" s="122"/>
      <c r="AK4" s="16"/>
      <c r="AL4" s="6"/>
      <c r="AM4" s="6"/>
      <c r="AN4" s="6"/>
      <c r="AO4" s="6"/>
      <c r="AP4" s="6"/>
      <c r="AQ4" s="124"/>
      <c r="AR4" s="126" t="s">
        <v>0</v>
      </c>
      <c r="AS4" s="122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24"/>
      <c r="B5" s="126" t="s">
        <v>0</v>
      </c>
      <c r="C5" s="122"/>
      <c r="D5" s="5"/>
      <c r="E5" s="43" t="s">
        <v>2</v>
      </c>
      <c r="F5" s="5"/>
      <c r="G5" s="125"/>
      <c r="H5" s="127"/>
      <c r="I5" s="123"/>
      <c r="J5" s="124"/>
      <c r="K5" s="126" t="s">
        <v>0</v>
      </c>
      <c r="L5" s="122"/>
      <c r="M5" s="5"/>
      <c r="N5" s="43" t="s">
        <v>23</v>
      </c>
      <c r="O5" s="5"/>
      <c r="P5" s="125"/>
      <c r="Q5" s="127"/>
      <c r="R5" s="123"/>
      <c r="S5" s="124"/>
      <c r="T5" s="126" t="s">
        <v>0</v>
      </c>
      <c r="U5" s="122"/>
      <c r="V5" s="5"/>
      <c r="W5" s="43" t="s">
        <v>24</v>
      </c>
      <c r="X5" s="5"/>
      <c r="Y5" s="125"/>
      <c r="Z5" s="127"/>
      <c r="AA5" s="123"/>
      <c r="AB5" s="124"/>
      <c r="AC5" s="126" t="s">
        <v>0</v>
      </c>
      <c r="AD5" s="122"/>
      <c r="AE5" s="5"/>
      <c r="AF5" s="43" t="s">
        <v>25</v>
      </c>
      <c r="AG5" s="5"/>
      <c r="AH5" s="125"/>
      <c r="AI5" s="127"/>
      <c r="AJ5" s="123"/>
      <c r="AK5" s="124"/>
      <c r="AL5" s="126" t="s">
        <v>0</v>
      </c>
      <c r="AM5" s="122"/>
      <c r="AN5" s="5"/>
      <c r="AO5" s="43" t="s">
        <v>26</v>
      </c>
      <c r="AP5" s="5"/>
      <c r="AQ5" s="125"/>
      <c r="AR5" s="127"/>
      <c r="AS5" s="123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25"/>
      <c r="B6" s="127"/>
      <c r="C6" s="123"/>
      <c r="D6" s="4"/>
      <c r="E6" s="4"/>
      <c r="F6" s="4"/>
      <c r="G6" s="4"/>
      <c r="H6" s="4"/>
      <c r="I6" s="17"/>
      <c r="J6" s="125"/>
      <c r="K6" s="127"/>
      <c r="L6" s="123"/>
      <c r="M6" s="4"/>
      <c r="N6" s="4"/>
      <c r="O6" s="4"/>
      <c r="P6" s="4"/>
      <c r="Q6" s="4"/>
      <c r="R6" s="17"/>
      <c r="S6" s="125"/>
      <c r="T6" s="127"/>
      <c r="U6" s="123"/>
      <c r="V6" s="4"/>
      <c r="W6" s="4"/>
      <c r="X6" s="4"/>
      <c r="Y6" s="4"/>
      <c r="Z6" s="4"/>
      <c r="AA6" s="17"/>
      <c r="AB6" s="125"/>
      <c r="AC6" s="127"/>
      <c r="AD6" s="123"/>
      <c r="AE6" s="4"/>
      <c r="AF6" s="4"/>
      <c r="AG6" s="4"/>
      <c r="AH6" s="4"/>
      <c r="AI6" s="4"/>
      <c r="AJ6" s="17"/>
      <c r="AK6" s="125"/>
      <c r="AL6" s="127"/>
      <c r="AM6" s="123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6"/>
      <c r="E8" s="30" t="s">
        <v>0</v>
      </c>
      <c r="F8" s="106"/>
      <c r="G8" s="8"/>
      <c r="H8" s="8"/>
      <c r="I8" s="37"/>
      <c r="J8" s="36"/>
      <c r="K8" s="8"/>
      <c r="L8" s="8"/>
      <c r="M8" s="106"/>
      <c r="N8" s="30" t="s">
        <v>0</v>
      </c>
      <c r="O8" s="106"/>
      <c r="P8" s="8"/>
      <c r="Q8" s="8"/>
      <c r="R8" s="37"/>
      <c r="S8" s="36"/>
      <c r="T8" s="8"/>
      <c r="U8" s="8"/>
      <c r="V8" s="106"/>
      <c r="W8" s="30" t="s">
        <v>0</v>
      </c>
      <c r="X8" s="106"/>
      <c r="Y8" s="8"/>
      <c r="Z8" s="8"/>
      <c r="AA8" s="37"/>
      <c r="AB8" s="36"/>
      <c r="AC8" s="8"/>
      <c r="AD8" s="8"/>
      <c r="AE8" s="106"/>
      <c r="AF8" s="30" t="s">
        <v>0</v>
      </c>
      <c r="AG8" s="106"/>
      <c r="AH8" s="8"/>
      <c r="AI8" s="8"/>
      <c r="AJ8" s="37"/>
      <c r="AK8" s="36"/>
      <c r="AL8" s="8"/>
      <c r="AM8" s="8"/>
      <c r="AN8" s="106"/>
      <c r="AO8" s="30" t="s">
        <v>0</v>
      </c>
      <c r="AP8" s="106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7"/>
      <c r="B9" s="7"/>
      <c r="C9" s="7"/>
      <c r="D9" s="7"/>
      <c r="E9" s="7"/>
      <c r="F9" s="7"/>
      <c r="G9" s="7"/>
      <c r="H9" s="7"/>
      <c r="I9" s="108"/>
      <c r="J9" s="107"/>
      <c r="K9" s="7"/>
      <c r="L9" s="7"/>
      <c r="M9" s="7"/>
      <c r="N9" s="7"/>
      <c r="O9" s="7"/>
      <c r="P9" s="7"/>
      <c r="Q9" s="7"/>
      <c r="R9" s="108"/>
      <c r="S9" s="107"/>
      <c r="T9" s="7"/>
      <c r="U9" s="7"/>
      <c r="V9" s="7"/>
      <c r="W9" s="7"/>
      <c r="X9" s="7"/>
      <c r="Y9" s="7"/>
      <c r="Z9" s="7"/>
      <c r="AA9" s="108"/>
      <c r="AB9" s="107"/>
      <c r="AC9" s="7"/>
      <c r="AD9" s="7"/>
      <c r="AE9" s="7"/>
      <c r="AF9" s="7"/>
      <c r="AG9" s="7"/>
      <c r="AH9" s="7"/>
      <c r="AI9" s="7"/>
      <c r="AJ9" s="108"/>
      <c r="AK9" s="107"/>
      <c r="AL9" s="7"/>
      <c r="AM9" s="7"/>
      <c r="AN9" s="7"/>
      <c r="AO9" s="7"/>
      <c r="AP9" s="7"/>
      <c r="AQ9" s="7"/>
      <c r="AR9" s="7"/>
      <c r="AS9" s="10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6"/>
      <c r="E11" s="30" t="s">
        <v>0</v>
      </c>
      <c r="F11" s="106"/>
      <c r="G11" s="8"/>
      <c r="H11" s="8"/>
      <c r="I11" s="37"/>
      <c r="J11" s="36"/>
      <c r="K11" s="8"/>
      <c r="L11" s="8"/>
      <c r="M11" s="106"/>
      <c r="N11" s="30" t="s">
        <v>0</v>
      </c>
      <c r="O11" s="106"/>
      <c r="P11" s="8"/>
      <c r="Q11" s="8"/>
      <c r="R11" s="37"/>
      <c r="S11" s="36"/>
      <c r="T11" s="8"/>
      <c r="U11" s="8"/>
      <c r="V11" s="106"/>
      <c r="W11" s="30" t="s">
        <v>0</v>
      </c>
      <c r="X11" s="106"/>
      <c r="Y11" s="8"/>
      <c r="Z11" s="8"/>
      <c r="AA11" s="37"/>
      <c r="AB11" s="36"/>
      <c r="AC11" s="8"/>
      <c r="AD11" s="8"/>
      <c r="AE11" s="106"/>
      <c r="AF11" s="30" t="s">
        <v>0</v>
      </c>
      <c r="AG11" s="106"/>
      <c r="AH11" s="8"/>
      <c r="AI11" s="8"/>
      <c r="AJ11" s="37"/>
      <c r="AK11" s="36"/>
      <c r="AL11" s="8"/>
      <c r="AM11" s="8"/>
      <c r="AN11" s="106"/>
      <c r="AO11" s="30" t="s">
        <v>0</v>
      </c>
      <c r="AP11" s="106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7"/>
      <c r="B12" s="7"/>
      <c r="C12" s="7"/>
      <c r="D12" s="7"/>
      <c r="E12" s="7"/>
      <c r="F12" s="7"/>
      <c r="G12" s="7"/>
      <c r="H12" s="7"/>
      <c r="I12" s="108"/>
      <c r="J12" s="107"/>
      <c r="K12" s="7"/>
      <c r="L12" s="7"/>
      <c r="M12" s="7"/>
      <c r="N12" s="7"/>
      <c r="O12" s="7"/>
      <c r="P12" s="7"/>
      <c r="Q12" s="7"/>
      <c r="R12" s="108"/>
      <c r="S12" s="107"/>
      <c r="T12" s="7"/>
      <c r="U12" s="7"/>
      <c r="V12" s="7"/>
      <c r="W12" s="7"/>
      <c r="X12" s="7"/>
      <c r="Y12" s="7"/>
      <c r="Z12" s="7"/>
      <c r="AA12" s="108"/>
      <c r="AB12" s="107"/>
      <c r="AC12" s="7"/>
      <c r="AD12" s="7"/>
      <c r="AE12" s="7"/>
      <c r="AF12" s="7"/>
      <c r="AG12" s="7"/>
      <c r="AH12" s="7"/>
      <c r="AI12" s="7"/>
      <c r="AJ12" s="108"/>
      <c r="AK12" s="107"/>
      <c r="AL12" s="7"/>
      <c r="AM12" s="7"/>
      <c r="AN12" s="7"/>
      <c r="AO12" s="7"/>
      <c r="AP12" s="7"/>
      <c r="AQ12" s="7"/>
      <c r="AR12" s="7"/>
      <c r="AS12" s="10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6"/>
      <c r="E14" s="30" t="s">
        <v>0</v>
      </c>
      <c r="F14" s="106"/>
      <c r="G14" s="8"/>
      <c r="H14" s="8"/>
      <c r="I14" s="37"/>
      <c r="J14" s="36"/>
      <c r="K14" s="8"/>
      <c r="L14" s="8"/>
      <c r="M14" s="106"/>
      <c r="N14" s="30" t="s">
        <v>0</v>
      </c>
      <c r="O14" s="106"/>
      <c r="P14" s="8"/>
      <c r="Q14" s="8"/>
      <c r="R14" s="37"/>
      <c r="S14" s="36"/>
      <c r="T14" s="8"/>
      <c r="U14" s="8"/>
      <c r="V14" s="106"/>
      <c r="W14" s="30" t="s">
        <v>0</v>
      </c>
      <c r="X14" s="106"/>
      <c r="Y14" s="8"/>
      <c r="Z14" s="8"/>
      <c r="AA14" s="37"/>
      <c r="AB14" s="36"/>
      <c r="AC14" s="8"/>
      <c r="AD14" s="8"/>
      <c r="AE14" s="106"/>
      <c r="AF14" s="30" t="s">
        <v>0</v>
      </c>
      <c r="AG14" s="106"/>
      <c r="AH14" s="8"/>
      <c r="AI14" s="8"/>
      <c r="AJ14" s="37"/>
      <c r="AK14" s="36"/>
      <c r="AL14" s="8"/>
      <c r="AM14" s="8"/>
      <c r="AN14" s="106"/>
      <c r="AO14" s="30" t="s">
        <v>0</v>
      </c>
      <c r="AP14" s="106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7"/>
      <c r="B15" s="7"/>
      <c r="C15" s="7"/>
      <c r="D15" s="7"/>
      <c r="E15" s="7"/>
      <c r="F15" s="7"/>
      <c r="G15" s="7"/>
      <c r="H15" s="7"/>
      <c r="I15" s="108"/>
      <c r="J15" s="107"/>
      <c r="K15" s="7"/>
      <c r="L15" s="7"/>
      <c r="M15" s="7"/>
      <c r="N15" s="7"/>
      <c r="O15" s="7"/>
      <c r="P15" s="7"/>
      <c r="Q15" s="7"/>
      <c r="R15" s="108"/>
      <c r="S15" s="107"/>
      <c r="T15" s="7"/>
      <c r="U15" s="7"/>
      <c r="V15" s="7"/>
      <c r="W15" s="7"/>
      <c r="X15" s="7"/>
      <c r="Y15" s="7"/>
      <c r="Z15" s="7"/>
      <c r="AA15" s="108"/>
      <c r="AB15" s="107"/>
      <c r="AC15" s="7"/>
      <c r="AD15" s="7"/>
      <c r="AE15" s="7"/>
      <c r="AF15" s="7"/>
      <c r="AG15" s="7"/>
      <c r="AH15" s="7"/>
      <c r="AI15" s="7"/>
      <c r="AJ15" s="108"/>
      <c r="AK15" s="107"/>
      <c r="AL15" s="7"/>
      <c r="AM15" s="7"/>
      <c r="AN15" s="7"/>
      <c r="AO15" s="7"/>
      <c r="AP15" s="7"/>
      <c r="AQ15" s="7"/>
      <c r="AR15" s="7"/>
      <c r="AS15" s="10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6"/>
      <c r="E17" s="30" t="s">
        <v>0</v>
      </c>
      <c r="F17" s="106"/>
      <c r="G17" s="8"/>
      <c r="H17" s="8"/>
      <c r="I17" s="37"/>
      <c r="J17" s="36"/>
      <c r="K17" s="8"/>
      <c r="L17" s="8"/>
      <c r="M17" s="106"/>
      <c r="N17" s="30" t="s">
        <v>0</v>
      </c>
      <c r="O17" s="106"/>
      <c r="P17" s="8"/>
      <c r="Q17" s="8"/>
      <c r="R17" s="37"/>
      <c r="S17" s="36"/>
      <c r="T17" s="8"/>
      <c r="U17" s="8"/>
      <c r="V17" s="106"/>
      <c r="W17" s="30" t="s">
        <v>0</v>
      </c>
      <c r="X17" s="106"/>
      <c r="Y17" s="8"/>
      <c r="Z17" s="8"/>
      <c r="AA17" s="37"/>
      <c r="AB17" s="36"/>
      <c r="AC17" s="8"/>
      <c r="AD17" s="8"/>
      <c r="AE17" s="106"/>
      <c r="AF17" s="30" t="s">
        <v>0</v>
      </c>
      <c r="AG17" s="106"/>
      <c r="AH17" s="8"/>
      <c r="AI17" s="8"/>
      <c r="AJ17" s="37"/>
      <c r="AK17" s="36"/>
      <c r="AL17" s="8"/>
      <c r="AM17" s="8"/>
      <c r="AN17" s="106"/>
      <c r="AO17" s="30" t="s">
        <v>0</v>
      </c>
      <c r="AP17" s="106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7"/>
      <c r="B18" s="7"/>
      <c r="C18" s="7"/>
      <c r="D18" s="7"/>
      <c r="E18" s="7"/>
      <c r="F18" s="7"/>
      <c r="G18" s="7"/>
      <c r="H18" s="7"/>
      <c r="I18" s="108"/>
      <c r="J18" s="107"/>
      <c r="K18" s="7"/>
      <c r="L18" s="7"/>
      <c r="M18" s="7"/>
      <c r="N18" s="7"/>
      <c r="O18" s="7"/>
      <c r="P18" s="7"/>
      <c r="Q18" s="7"/>
      <c r="R18" s="108"/>
      <c r="S18" s="107"/>
      <c r="T18" s="7"/>
      <c r="U18" s="7"/>
      <c r="V18" s="7"/>
      <c r="W18" s="7"/>
      <c r="X18" s="7"/>
      <c r="Y18" s="7"/>
      <c r="Z18" s="7"/>
      <c r="AA18" s="108"/>
      <c r="AB18" s="107"/>
      <c r="AC18" s="7"/>
      <c r="AD18" s="7"/>
      <c r="AE18" s="7"/>
      <c r="AF18" s="7"/>
      <c r="AG18" s="7"/>
      <c r="AH18" s="7"/>
      <c r="AI18" s="7"/>
      <c r="AJ18" s="108"/>
      <c r="AK18" s="107"/>
      <c r="AL18" s="7"/>
      <c r="AM18" s="7"/>
      <c r="AN18" s="7"/>
      <c r="AO18" s="7"/>
      <c r="AP18" s="7"/>
      <c r="AQ18" s="7"/>
      <c r="AR18" s="7"/>
      <c r="AS18" s="108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6"/>
      <c r="E20" s="30" t="s">
        <v>0</v>
      </c>
      <c r="F20" s="106"/>
      <c r="G20" s="8"/>
      <c r="H20" s="8"/>
      <c r="I20" s="37"/>
      <c r="J20" s="36"/>
      <c r="K20" s="8"/>
      <c r="L20" s="8"/>
      <c r="M20" s="106"/>
      <c r="N20" s="30" t="s">
        <v>0</v>
      </c>
      <c r="O20" s="106"/>
      <c r="P20" s="8"/>
      <c r="Q20" s="8"/>
      <c r="R20" s="37"/>
      <c r="S20" s="36"/>
      <c r="T20" s="8"/>
      <c r="U20" s="8"/>
      <c r="V20" s="106"/>
      <c r="W20" s="30" t="s">
        <v>0</v>
      </c>
      <c r="X20" s="106"/>
      <c r="Y20" s="8"/>
      <c r="Z20" s="8"/>
      <c r="AA20" s="37"/>
      <c r="AB20" s="36"/>
      <c r="AC20" s="8"/>
      <c r="AD20" s="8"/>
      <c r="AE20" s="106"/>
      <c r="AF20" s="30" t="s">
        <v>0</v>
      </c>
      <c r="AG20" s="106"/>
      <c r="AH20" s="8"/>
      <c r="AI20" s="8"/>
      <c r="AJ20" s="37"/>
      <c r="AK20" s="36"/>
      <c r="AL20" s="8"/>
      <c r="AM20" s="8"/>
      <c r="AN20" s="106"/>
      <c r="AO20" s="30" t="s">
        <v>0</v>
      </c>
      <c r="AP20" s="106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7"/>
      <c r="B21" s="7"/>
      <c r="C21" s="7"/>
      <c r="D21" s="7"/>
      <c r="E21" s="7"/>
      <c r="F21" s="7"/>
      <c r="G21" s="7"/>
      <c r="H21" s="7"/>
      <c r="I21" s="108"/>
      <c r="J21" s="107"/>
      <c r="K21" s="7"/>
      <c r="L21" s="7"/>
      <c r="M21" s="7"/>
      <c r="N21" s="7"/>
      <c r="O21" s="7"/>
      <c r="P21" s="7"/>
      <c r="Q21" s="7"/>
      <c r="R21" s="108"/>
      <c r="S21" s="107"/>
      <c r="T21" s="7"/>
      <c r="U21" s="7"/>
      <c r="V21" s="7"/>
      <c r="W21" s="7"/>
      <c r="X21" s="7"/>
      <c r="Y21" s="7"/>
      <c r="Z21" s="7"/>
      <c r="AA21" s="108"/>
      <c r="AB21" s="107"/>
      <c r="AC21" s="7"/>
      <c r="AD21" s="7"/>
      <c r="AE21" s="7"/>
      <c r="AF21" s="7"/>
      <c r="AG21" s="7"/>
      <c r="AH21" s="7"/>
      <c r="AI21" s="7"/>
      <c r="AJ21" s="108"/>
      <c r="AK21" s="107"/>
      <c r="AL21" s="7"/>
      <c r="AM21" s="7"/>
      <c r="AN21" s="7"/>
      <c r="AO21" s="7"/>
      <c r="AP21" s="7"/>
      <c r="AQ21" s="7"/>
      <c r="AR21" s="7"/>
      <c r="AS21" s="108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6"/>
      <c r="C23" s="146"/>
      <c r="D23" s="146"/>
      <c r="E23" s="146"/>
      <c r="F23" s="146"/>
      <c r="G23" s="146"/>
      <c r="H23" s="146"/>
      <c r="I23" s="26" t="s">
        <v>8</v>
      </c>
      <c r="J23" s="24"/>
      <c r="K23" s="144"/>
      <c r="L23" s="145"/>
      <c r="M23" s="22">
        <v>1</v>
      </c>
      <c r="N23" s="146"/>
      <c r="O23" s="146"/>
      <c r="P23" s="146"/>
      <c r="Q23" s="146"/>
      <c r="R23" s="146"/>
      <c r="S23" s="146"/>
      <c r="T23" s="146"/>
      <c r="U23" s="26" t="s">
        <v>22</v>
      </c>
      <c r="V23" s="24"/>
      <c r="W23" s="144"/>
      <c r="X23" s="145"/>
      <c r="AE23" s="148" t="s">
        <v>76</v>
      </c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</row>
    <row r="24" spans="1:55" s="25" customFormat="1" ht="21" customHeight="1" x14ac:dyDescent="0.25">
      <c r="A24" s="22">
        <v>2</v>
      </c>
      <c r="B24" s="146"/>
      <c r="C24" s="146"/>
      <c r="D24" s="146"/>
      <c r="E24" s="146"/>
      <c r="F24" s="146"/>
      <c r="G24" s="146"/>
      <c r="H24" s="146"/>
      <c r="I24" s="26" t="s">
        <v>8</v>
      </c>
      <c r="J24" s="24"/>
      <c r="K24" s="144"/>
      <c r="L24" s="145"/>
      <c r="M24" s="22">
        <v>2</v>
      </c>
      <c r="N24" s="146"/>
      <c r="O24" s="146"/>
      <c r="P24" s="146"/>
      <c r="Q24" s="146"/>
      <c r="R24" s="146"/>
      <c r="S24" s="146"/>
      <c r="T24" s="146"/>
      <c r="U24" s="26" t="s">
        <v>22</v>
      </c>
      <c r="V24" s="24"/>
      <c r="W24" s="144"/>
      <c r="X24" s="145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</row>
    <row r="25" spans="1:55" s="25" customFormat="1" ht="21" customHeight="1" x14ac:dyDescent="0.25">
      <c r="A25" s="22">
        <v>3</v>
      </c>
      <c r="B25" s="146"/>
      <c r="C25" s="146"/>
      <c r="D25" s="146"/>
      <c r="E25" s="146"/>
      <c r="F25" s="146"/>
      <c r="G25" s="146"/>
      <c r="H25" s="146"/>
      <c r="I25" s="26" t="s">
        <v>8</v>
      </c>
      <c r="J25" s="24"/>
      <c r="K25" s="144"/>
      <c r="L25" s="145"/>
      <c r="M25" s="22">
        <v>3</v>
      </c>
      <c r="N25" s="146"/>
      <c r="O25" s="146"/>
      <c r="P25" s="146"/>
      <c r="Q25" s="146"/>
      <c r="R25" s="146"/>
      <c r="S25" s="146"/>
      <c r="T25" s="146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6"/>
      <c r="C26" s="146"/>
      <c r="D26" s="146"/>
      <c r="E26" s="146"/>
      <c r="F26" s="146"/>
      <c r="G26" s="146"/>
      <c r="H26" s="146"/>
      <c r="I26" s="26" t="s">
        <v>8</v>
      </c>
      <c r="J26" s="24"/>
      <c r="K26" s="144"/>
      <c r="L26" s="145"/>
      <c r="M26" s="22">
        <v>4</v>
      </c>
      <c r="N26" s="146"/>
      <c r="O26" s="146"/>
      <c r="P26" s="146"/>
      <c r="Q26" s="146"/>
      <c r="R26" s="146"/>
      <c r="S26" s="146"/>
      <c r="T26" s="146"/>
      <c r="U26" s="26" t="s">
        <v>22</v>
      </c>
      <c r="V26" s="24"/>
      <c r="W26" s="144"/>
      <c r="X26" s="145"/>
      <c r="AA26" s="149"/>
      <c r="AB26" s="150"/>
      <c r="AC26" s="150"/>
      <c r="AD26" s="150"/>
      <c r="AE26" s="150"/>
      <c r="AF26" s="150"/>
      <c r="AG26" s="151"/>
      <c r="AH26" s="130"/>
      <c r="AI26" s="119"/>
      <c r="AJ26" s="147" t="s">
        <v>3</v>
      </c>
      <c r="AK26" s="130"/>
      <c r="AL26" s="119"/>
      <c r="AM26" s="149"/>
      <c r="AN26" s="150"/>
      <c r="AO26" s="150"/>
      <c r="AP26" s="150"/>
      <c r="AQ26" s="150"/>
      <c r="AR26" s="150"/>
      <c r="AS26" s="151"/>
    </row>
    <row r="27" spans="1:55" s="25" customFormat="1" ht="21" customHeight="1" x14ac:dyDescent="0.25">
      <c r="A27" s="22">
        <v>5</v>
      </c>
      <c r="B27" s="146"/>
      <c r="C27" s="146"/>
      <c r="D27" s="146"/>
      <c r="E27" s="146"/>
      <c r="F27" s="146"/>
      <c r="G27" s="146"/>
      <c r="H27" s="146"/>
      <c r="I27" s="26" t="s">
        <v>8</v>
      </c>
      <c r="J27" s="24"/>
      <c r="K27" s="144"/>
      <c r="L27" s="145"/>
      <c r="M27" s="22">
        <v>5</v>
      </c>
      <c r="N27" s="146"/>
      <c r="O27" s="146"/>
      <c r="P27" s="146"/>
      <c r="Q27" s="146"/>
      <c r="R27" s="146"/>
      <c r="S27" s="146"/>
      <c r="T27" s="146"/>
      <c r="U27" s="26" t="s">
        <v>22</v>
      </c>
      <c r="V27" s="24"/>
      <c r="W27" s="144"/>
      <c r="X27" s="145"/>
      <c r="Y27" s="29"/>
      <c r="Z27" s="29"/>
      <c r="AA27" s="152"/>
      <c r="AB27" s="153"/>
      <c r="AC27" s="153"/>
      <c r="AD27" s="153"/>
      <c r="AE27" s="153"/>
      <c r="AF27" s="153"/>
      <c r="AG27" s="154"/>
      <c r="AH27" s="131"/>
      <c r="AI27" s="121"/>
      <c r="AJ27" s="147"/>
      <c r="AK27" s="131"/>
      <c r="AL27" s="121"/>
      <c r="AM27" s="152"/>
      <c r="AN27" s="153"/>
      <c r="AO27" s="153"/>
      <c r="AP27" s="153"/>
      <c r="AQ27" s="153"/>
      <c r="AR27" s="153"/>
      <c r="AS27" s="154"/>
    </row>
    <row r="28" spans="1:55" s="25" customFormat="1" ht="21" customHeight="1" x14ac:dyDescent="0.25">
      <c r="A28" s="22" t="s">
        <v>9</v>
      </c>
      <c r="B28" s="146"/>
      <c r="C28" s="146"/>
      <c r="D28" s="146"/>
      <c r="E28" s="146"/>
      <c r="F28" s="146"/>
      <c r="G28" s="146"/>
      <c r="H28" s="146"/>
      <c r="I28" s="26" t="s">
        <v>8</v>
      </c>
      <c r="J28" s="24"/>
      <c r="K28" s="144"/>
      <c r="L28" s="145"/>
      <c r="M28" s="22" t="s">
        <v>9</v>
      </c>
      <c r="N28" s="146"/>
      <c r="O28" s="146"/>
      <c r="P28" s="146"/>
      <c r="Q28" s="146"/>
      <c r="R28" s="146"/>
      <c r="S28" s="146"/>
      <c r="T28" s="146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6"/>
      <c r="C29" s="146"/>
      <c r="D29" s="146"/>
      <c r="E29" s="146"/>
      <c r="F29" s="146"/>
      <c r="G29" s="146"/>
      <c r="H29" s="146"/>
      <c r="I29" s="26" t="s">
        <v>8</v>
      </c>
      <c r="J29" s="24"/>
      <c r="K29" s="144"/>
      <c r="L29" s="145"/>
      <c r="M29" s="22" t="s">
        <v>10</v>
      </c>
      <c r="N29" s="146"/>
      <c r="O29" s="146"/>
      <c r="P29" s="146"/>
      <c r="Q29" s="146"/>
      <c r="R29" s="146"/>
      <c r="S29" s="146"/>
      <c r="T29" s="146"/>
      <c r="U29" s="26" t="s">
        <v>22</v>
      </c>
      <c r="V29" s="24"/>
      <c r="W29" s="144"/>
      <c r="X29" s="145"/>
      <c r="Y29" s="29"/>
      <c r="Z29" s="29"/>
      <c r="AA29" s="109"/>
      <c r="AB29" s="109"/>
      <c r="AC29" s="109"/>
      <c r="AD29" s="109"/>
      <c r="AE29" s="109"/>
      <c r="AF29" s="109"/>
      <c r="AG29" s="109"/>
      <c r="AM29" s="109"/>
      <c r="AN29" s="109"/>
      <c r="AO29" s="109"/>
      <c r="AP29" s="109"/>
      <c r="AQ29" s="109"/>
      <c r="AR29" s="109"/>
      <c r="AS29" s="109"/>
    </row>
    <row r="30" spans="1:55" s="25" customFormat="1" ht="21" customHeight="1" x14ac:dyDescent="0.25">
      <c r="A30" s="22" t="s">
        <v>11</v>
      </c>
      <c r="B30" s="146"/>
      <c r="C30" s="146"/>
      <c r="D30" s="146"/>
      <c r="E30" s="146"/>
      <c r="F30" s="146"/>
      <c r="G30" s="146"/>
      <c r="H30" s="146"/>
      <c r="I30" s="26" t="s">
        <v>8</v>
      </c>
      <c r="J30" s="24"/>
      <c r="K30" s="144"/>
      <c r="L30" s="145"/>
      <c r="M30" s="22" t="s">
        <v>11</v>
      </c>
      <c r="N30" s="146"/>
      <c r="O30" s="146"/>
      <c r="P30" s="146"/>
      <c r="Q30" s="146"/>
      <c r="R30" s="146"/>
      <c r="S30" s="146"/>
      <c r="T30" s="146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6"/>
      <c r="C31" s="146"/>
      <c r="D31" s="146"/>
      <c r="E31" s="146"/>
      <c r="F31" s="146"/>
      <c r="G31" s="146"/>
      <c r="H31" s="146"/>
      <c r="I31" s="26" t="s">
        <v>8</v>
      </c>
      <c r="J31" s="24"/>
      <c r="K31" s="144"/>
      <c r="L31" s="145"/>
      <c r="M31" s="22" t="s">
        <v>12</v>
      </c>
      <c r="N31" s="146"/>
      <c r="O31" s="146"/>
      <c r="P31" s="146"/>
      <c r="Q31" s="146"/>
      <c r="R31" s="146"/>
      <c r="S31" s="146"/>
      <c r="T31" s="146"/>
      <c r="U31" s="26" t="s">
        <v>22</v>
      </c>
      <c r="V31" s="24"/>
      <c r="W31" s="144"/>
      <c r="X31" s="145"/>
      <c r="Y31" s="29"/>
      <c r="Z31" s="29"/>
      <c r="AA31" s="29"/>
      <c r="AB31" s="29"/>
      <c r="AG31" s="109"/>
      <c r="AH31" s="109"/>
      <c r="AI31" s="109"/>
      <c r="AJ31" s="109"/>
      <c r="AK31" s="109"/>
      <c r="AL31" s="109"/>
      <c r="AM31" s="109"/>
      <c r="AN31" s="109"/>
    </row>
    <row r="32" spans="1:55" s="25" customFormat="1" ht="21" customHeight="1" x14ac:dyDescent="0.25">
      <c r="A32" s="22" t="s">
        <v>13</v>
      </c>
      <c r="B32" s="146"/>
      <c r="C32" s="146"/>
      <c r="D32" s="146"/>
      <c r="E32" s="146"/>
      <c r="F32" s="146"/>
      <c r="G32" s="146"/>
      <c r="H32" s="146"/>
      <c r="I32" s="26" t="s">
        <v>8</v>
      </c>
      <c r="J32" s="24"/>
      <c r="K32" s="144"/>
      <c r="L32" s="145"/>
      <c r="M32" s="22" t="s">
        <v>13</v>
      </c>
      <c r="N32" s="146"/>
      <c r="O32" s="146"/>
      <c r="P32" s="146"/>
      <c r="Q32" s="146"/>
      <c r="R32" s="146"/>
      <c r="S32" s="146"/>
      <c r="T32" s="146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5:A6"/>
    <mergeCell ref="B5:B6"/>
    <mergeCell ref="C5:C6"/>
    <mergeCell ref="J5:J6"/>
    <mergeCell ref="K5:K6"/>
    <mergeCell ref="AL5:AL6"/>
    <mergeCell ref="AM5:AM6"/>
    <mergeCell ref="AI4:AI5"/>
    <mergeCell ref="AJ4:AJ5"/>
    <mergeCell ref="AS4:AS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</mergeCells>
  <dataValidations count="1">
    <dataValidation type="list" allowBlank="1" showInputMessage="1" showErrorMessage="1" errorTitle="FPFM - Súmula" error="Digite uma das opções a seguir:_x000a_A1, A2, B, M, J" sqref="AM1:AO1" xr:uid="{D5B5FF54-684C-47CA-84C1-9C2FB26E7A17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2026-06-28T01:37:39Z</dcterms:modified>
</cp:coreProperties>
</file>