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132" windowWidth="15480" windowHeight="978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25725"/>
</workbook>
</file>

<file path=xl/calcChain.xml><?xml version="1.0" encoding="utf-8"?>
<calcChain xmlns="http://schemas.openxmlformats.org/spreadsheetml/2006/main">
  <c r="C13" i="6"/>
  <c r="C10"/>
  <c r="C8"/>
  <c r="AS15" i="2" l="1"/>
  <c r="AS12"/>
  <c r="A9" l="1"/>
  <c r="A39" i="6"/>
  <c r="C39"/>
  <c r="I39" s="1"/>
  <c r="A40"/>
  <c r="C40"/>
  <c r="I40" s="1"/>
  <c r="A41"/>
  <c r="C41"/>
  <c r="I41" s="1"/>
  <c r="A42"/>
  <c r="C42"/>
  <c r="B42" s="1"/>
  <c r="A43"/>
  <c r="C43"/>
  <c r="E43" s="1"/>
  <c r="A44"/>
  <c r="C44"/>
  <c r="H44" s="1"/>
  <c r="A45"/>
  <c r="C45"/>
  <c r="D45" s="1"/>
  <c r="A46"/>
  <c r="C46"/>
  <c r="J46" s="1"/>
  <c r="A47"/>
  <c r="C47"/>
  <c r="A48"/>
  <c r="C48"/>
  <c r="F48" s="1"/>
  <c r="A49"/>
  <c r="C49"/>
  <c r="F49" s="1"/>
  <c r="A50"/>
  <c r="C50"/>
  <c r="B50" s="1"/>
  <c r="A26"/>
  <c r="C26"/>
  <c r="D26" s="1"/>
  <c r="A27"/>
  <c r="C27"/>
  <c r="I27" s="1"/>
  <c r="A17"/>
  <c r="C17"/>
  <c r="B17" s="1"/>
  <c r="A18"/>
  <c r="C18"/>
  <c r="A19"/>
  <c r="C19"/>
  <c r="G19" s="1"/>
  <c r="A20"/>
  <c r="C20"/>
  <c r="B20" s="1"/>
  <c r="A21"/>
  <c r="C21"/>
  <c r="B21" s="1"/>
  <c r="A22"/>
  <c r="C22"/>
  <c r="B22" s="1"/>
  <c r="A23"/>
  <c r="C23"/>
  <c r="I23" s="1"/>
  <c r="A24"/>
  <c r="C24"/>
  <c r="I24" s="1"/>
  <c r="A25"/>
  <c r="C25"/>
  <c r="J25" s="1"/>
  <c r="D5"/>
  <c r="L3"/>
  <c r="L7" i="2"/>
  <c r="U10" s="1"/>
  <c r="AA12" s="1"/>
  <c r="C35" i="6"/>
  <c r="B35" s="1"/>
  <c r="B13"/>
  <c r="L5"/>
  <c r="C38"/>
  <c r="C37"/>
  <c r="B37" s="1"/>
  <c r="C36"/>
  <c r="B36" s="1"/>
  <c r="C34"/>
  <c r="B34" s="1"/>
  <c r="C33"/>
  <c r="B33" s="1"/>
  <c r="C32"/>
  <c r="B32" s="1"/>
  <c r="C31"/>
  <c r="B31" s="1"/>
  <c r="C16"/>
  <c r="B16" s="1"/>
  <c r="C15"/>
  <c r="B15" s="1"/>
  <c r="C14"/>
  <c r="B14" s="1"/>
  <c r="C12"/>
  <c r="B12" s="1"/>
  <c r="C11"/>
  <c r="B11" s="1"/>
  <c r="B10"/>
  <c r="C9"/>
  <c r="B9" s="1"/>
  <c r="B8"/>
  <c r="D3"/>
  <c r="A38"/>
  <c r="A37"/>
  <c r="A36"/>
  <c r="A35"/>
  <c r="A34"/>
  <c r="A33"/>
  <c r="A32"/>
  <c r="A31"/>
  <c r="A16"/>
  <c r="A15"/>
  <c r="A14"/>
  <c r="A13"/>
  <c r="A12"/>
  <c r="A11"/>
  <c r="A10"/>
  <c r="A9"/>
  <c r="A8"/>
  <c r="CQ21" i="2"/>
  <c r="CU21" s="1"/>
  <c r="CP21"/>
  <c r="CV21" s="1"/>
  <c r="CO21"/>
  <c r="CN21"/>
  <c r="CS21" s="1"/>
  <c r="CM21"/>
  <c r="CT21" s="1"/>
  <c r="CQ18"/>
  <c r="CU18" s="1"/>
  <c r="CP18"/>
  <c r="CV18" s="1"/>
  <c r="CO18"/>
  <c r="CR18" s="1"/>
  <c r="CN18"/>
  <c r="CS18" s="1"/>
  <c r="CM18"/>
  <c r="CT18" s="1"/>
  <c r="CQ15"/>
  <c r="CU15" s="1"/>
  <c r="CP15"/>
  <c r="CV15" s="1"/>
  <c r="CO15"/>
  <c r="CR15" s="1"/>
  <c r="CN15"/>
  <c r="CS15" s="1"/>
  <c r="CM15"/>
  <c r="CT15" s="1"/>
  <c r="CQ12"/>
  <c r="CU12" s="1"/>
  <c r="CP12"/>
  <c r="CV12" s="1"/>
  <c r="CO12"/>
  <c r="CR12" s="1"/>
  <c r="CN12"/>
  <c r="CS12" s="1"/>
  <c r="CM12"/>
  <c r="CT12" s="1"/>
  <c r="CQ9"/>
  <c r="CU9" s="1"/>
  <c r="CP9"/>
  <c r="CV9" s="1"/>
  <c r="CO9"/>
  <c r="CR9" s="1"/>
  <c r="CN9"/>
  <c r="CS9" s="1"/>
  <c r="CM9"/>
  <c r="CT9" s="1"/>
  <c r="CM2"/>
  <c r="CB2"/>
  <c r="CF21"/>
  <c r="CJ21" s="1"/>
  <c r="CE21"/>
  <c r="CK21" s="1"/>
  <c r="CD21"/>
  <c r="CG21" s="1"/>
  <c r="CC21"/>
  <c r="CH21" s="1"/>
  <c r="CB21"/>
  <c r="CI21" s="1"/>
  <c r="CF18"/>
  <c r="CJ18" s="1"/>
  <c r="CE18"/>
  <c r="CK18" s="1"/>
  <c r="CD18"/>
  <c r="CG18" s="1"/>
  <c r="CC18"/>
  <c r="CH18" s="1"/>
  <c r="CB18"/>
  <c r="CI18" s="1"/>
  <c r="CF15"/>
  <c r="CJ15" s="1"/>
  <c r="CE15"/>
  <c r="CK15" s="1"/>
  <c r="CD15"/>
  <c r="CG15" s="1"/>
  <c r="CC15"/>
  <c r="CH15" s="1"/>
  <c r="CB15"/>
  <c r="CI15" s="1"/>
  <c r="CF12"/>
  <c r="CJ12" s="1"/>
  <c r="CE12"/>
  <c r="CK12" s="1"/>
  <c r="CD12"/>
  <c r="CG12" s="1"/>
  <c r="CC12"/>
  <c r="CH12" s="1"/>
  <c r="CB12"/>
  <c r="CI12" s="1"/>
  <c r="CF9"/>
  <c r="CJ9" s="1"/>
  <c r="CE9"/>
  <c r="CK9" s="1"/>
  <c r="CD9"/>
  <c r="CG9" s="1"/>
  <c r="CC9"/>
  <c r="CH9" s="1"/>
  <c r="CB9"/>
  <c r="CI9" s="1"/>
  <c r="BU21"/>
  <c r="BY21" s="1"/>
  <c r="BT21"/>
  <c r="BZ21" s="1"/>
  <c r="BS21"/>
  <c r="BV21" s="1"/>
  <c r="BR21"/>
  <c r="BW21" s="1"/>
  <c r="BQ21"/>
  <c r="BX21" s="1"/>
  <c r="BU18"/>
  <c r="BY18" s="1"/>
  <c r="BT18"/>
  <c r="BZ18" s="1"/>
  <c r="BS18"/>
  <c r="BV18" s="1"/>
  <c r="BR18"/>
  <c r="BW18" s="1"/>
  <c r="BQ18"/>
  <c r="BX18" s="1"/>
  <c r="BU15"/>
  <c r="BY15" s="1"/>
  <c r="BT15"/>
  <c r="BZ15" s="1"/>
  <c r="BS15"/>
  <c r="BV15" s="1"/>
  <c r="BR15"/>
  <c r="BW15" s="1"/>
  <c r="BQ15"/>
  <c r="BX15" s="1"/>
  <c r="BU12"/>
  <c r="BY12" s="1"/>
  <c r="BT12"/>
  <c r="BZ12" s="1"/>
  <c r="BS12"/>
  <c r="BV12" s="1"/>
  <c r="BR12"/>
  <c r="BW12" s="1"/>
  <c r="BQ12"/>
  <c r="BX12" s="1"/>
  <c r="BQ2"/>
  <c r="BU9"/>
  <c r="BY9" s="1"/>
  <c r="BT9"/>
  <c r="BZ9" s="1"/>
  <c r="BS9"/>
  <c r="BV9" s="1"/>
  <c r="BR9"/>
  <c r="BW9" s="1"/>
  <c r="BQ9"/>
  <c r="BX9" s="1"/>
  <c r="BJ21"/>
  <c r="BN21" s="1"/>
  <c r="BI21"/>
  <c r="BO21" s="1"/>
  <c r="BH21"/>
  <c r="BK21" s="1"/>
  <c r="BG21"/>
  <c r="BL21" s="1"/>
  <c r="BF21"/>
  <c r="BM21" s="1"/>
  <c r="BJ18"/>
  <c r="BN18" s="1"/>
  <c r="BI18"/>
  <c r="BO18" s="1"/>
  <c r="BH18"/>
  <c r="BK18" s="1"/>
  <c r="BG18"/>
  <c r="BL18" s="1"/>
  <c r="BF18"/>
  <c r="BM18" s="1"/>
  <c r="BJ15"/>
  <c r="BN15" s="1"/>
  <c r="BI15"/>
  <c r="BO15" s="1"/>
  <c r="BH15"/>
  <c r="BK15" s="1"/>
  <c r="BG15"/>
  <c r="BL15" s="1"/>
  <c r="BF15"/>
  <c r="BM15" s="1"/>
  <c r="BJ12"/>
  <c r="BN12" s="1"/>
  <c r="BI12"/>
  <c r="BO12" s="1"/>
  <c r="BH12"/>
  <c r="BK12" s="1"/>
  <c r="BG12"/>
  <c r="BL12" s="1"/>
  <c r="BF12"/>
  <c r="BM12" s="1"/>
  <c r="BJ9"/>
  <c r="BN9" s="1"/>
  <c r="BI9"/>
  <c r="BO9" s="1"/>
  <c r="BH9"/>
  <c r="BK9" s="1"/>
  <c r="BG9"/>
  <c r="BL9" s="1"/>
  <c r="BF9"/>
  <c r="BM9" s="1"/>
  <c r="BF2"/>
  <c r="AY21"/>
  <c r="BC21" s="1"/>
  <c r="AX21"/>
  <c r="BD21" s="1"/>
  <c r="AW21"/>
  <c r="AZ21" s="1"/>
  <c r="AV21"/>
  <c r="BA21" s="1"/>
  <c r="AU21"/>
  <c r="BB21" s="1"/>
  <c r="AY18"/>
  <c r="BC18" s="1"/>
  <c r="AX18"/>
  <c r="BD18" s="1"/>
  <c r="AW18"/>
  <c r="AZ18" s="1"/>
  <c r="AV18"/>
  <c r="BA18" s="1"/>
  <c r="AU18"/>
  <c r="BB18" s="1"/>
  <c r="AY15"/>
  <c r="BC15" s="1"/>
  <c r="AX15"/>
  <c r="BD15" s="1"/>
  <c r="AW15"/>
  <c r="AZ15" s="1"/>
  <c r="AV15"/>
  <c r="BA15" s="1"/>
  <c r="AU15"/>
  <c r="BB15" s="1"/>
  <c r="AY12"/>
  <c r="BC12" s="1"/>
  <c r="AX12"/>
  <c r="BD12" s="1"/>
  <c r="AW12"/>
  <c r="AZ12" s="1"/>
  <c r="AV12"/>
  <c r="BA12" s="1"/>
  <c r="AU12"/>
  <c r="BB12" s="1"/>
  <c r="AY9"/>
  <c r="BC9" s="1"/>
  <c r="AX9"/>
  <c r="BD9" s="1"/>
  <c r="AW9"/>
  <c r="AZ9" s="1"/>
  <c r="AV9"/>
  <c r="BA9" s="1"/>
  <c r="AU9"/>
  <c r="BB9" s="1"/>
  <c r="AU2"/>
  <c r="J7"/>
  <c r="S7"/>
  <c r="A10"/>
  <c r="I21"/>
  <c r="C16"/>
  <c r="F27" i="6"/>
  <c r="B26"/>
  <c r="I26"/>
  <c r="J23"/>
  <c r="G48"/>
  <c r="E24"/>
  <c r="L19" i="2"/>
  <c r="U7" s="1"/>
  <c r="AA9" s="1"/>
  <c r="A13"/>
  <c r="J13" s="1"/>
  <c r="G25" i="6"/>
  <c r="B24"/>
  <c r="D24"/>
  <c r="E23"/>
  <c r="K43"/>
  <c r="H42"/>
  <c r="D43"/>
  <c r="J41"/>
  <c r="J24"/>
  <c r="E21"/>
  <c r="G45"/>
  <c r="H46"/>
  <c r="G23"/>
  <c r="B40"/>
  <c r="B49"/>
  <c r="J38"/>
  <c r="H39"/>
  <c r="G39"/>
  <c r="C13" i="2"/>
  <c r="I15" s="1"/>
  <c r="I18"/>
  <c r="A12"/>
  <c r="J10"/>
  <c r="G27" i="6"/>
  <c r="I48"/>
  <c r="L16" i="2"/>
  <c r="C10"/>
  <c r="I12" s="1"/>
  <c r="S10"/>
  <c r="AB10" s="1"/>
  <c r="AK10" s="1"/>
  <c r="L13"/>
  <c r="U16" s="1"/>
  <c r="AA18" s="1"/>
  <c r="C7"/>
  <c r="CO6" l="1"/>
  <c r="CR21"/>
  <c r="E45" i="6"/>
  <c r="H43"/>
  <c r="F39"/>
  <c r="D39"/>
  <c r="E40"/>
  <c r="D22"/>
  <c r="K39"/>
  <c r="J40"/>
  <c r="D21"/>
  <c r="D27"/>
  <c r="H50"/>
  <c r="H26"/>
  <c r="H40"/>
  <c r="G40"/>
  <c r="E39"/>
  <c r="J27"/>
  <c r="F40"/>
  <c r="G20"/>
  <c r="I46"/>
  <c r="K40"/>
  <c r="J44"/>
  <c r="B39"/>
  <c r="J39"/>
  <c r="K46"/>
  <c r="D40"/>
  <c r="B44"/>
  <c r="J50"/>
  <c r="I50"/>
  <c r="H27"/>
  <c r="K50"/>
  <c r="K26"/>
  <c r="B27"/>
  <c r="E27"/>
  <c r="B25"/>
  <c r="J22"/>
  <c r="H23"/>
  <c r="J48"/>
  <c r="D48"/>
  <c r="K45"/>
  <c r="J20"/>
  <c r="B45"/>
  <c r="G46"/>
  <c r="D50"/>
  <c r="E50"/>
  <c r="F21"/>
  <c r="G22"/>
  <c r="B23"/>
  <c r="H24"/>
  <c r="F25"/>
  <c r="K20"/>
  <c r="N27"/>
  <c r="N26" s="1"/>
  <c r="N25" s="1"/>
  <c r="N24" s="1"/>
  <c r="N23" s="1"/>
  <c r="N22" s="1"/>
  <c r="N21" s="1"/>
  <c r="N20" s="1"/>
  <c r="N19" s="1"/>
  <c r="F24"/>
  <c r="K25"/>
  <c r="J21"/>
  <c r="I21"/>
  <c r="G21"/>
  <c r="K27"/>
  <c r="B46"/>
  <c r="S13" i="2"/>
  <c r="AB13" s="1"/>
  <c r="AK13" s="1"/>
  <c r="J15"/>
  <c r="S12"/>
  <c r="CM6"/>
  <c r="AD19"/>
  <c r="AM7" s="1"/>
  <c r="AS9" s="1"/>
  <c r="F42" i="6"/>
  <c r="F23"/>
  <c r="I25"/>
  <c r="H21"/>
  <c r="D25"/>
  <c r="E44"/>
  <c r="F41"/>
  <c r="H41"/>
  <c r="J19"/>
  <c r="K19"/>
  <c r="J43"/>
  <c r="J45"/>
  <c r="E46"/>
  <c r="D46"/>
  <c r="F46"/>
  <c r="K21"/>
  <c r="K22"/>
  <c r="F22"/>
  <c r="D23"/>
  <c r="K23"/>
  <c r="K24"/>
  <c r="G24"/>
  <c r="E25"/>
  <c r="H25"/>
  <c r="AD10" i="2"/>
  <c r="I20" i="6"/>
  <c r="E22"/>
  <c r="I22"/>
  <c r="H22"/>
  <c r="R21" i="2"/>
  <c r="CP6"/>
  <c r="AJ12"/>
  <c r="AM13"/>
  <c r="AB7"/>
  <c r="B38" i="6"/>
  <c r="F38"/>
  <c r="K38"/>
  <c r="D38"/>
  <c r="K49"/>
  <c r="I49"/>
  <c r="J49"/>
  <c r="H49"/>
  <c r="G49"/>
  <c r="H48"/>
  <c r="K48"/>
  <c r="E48"/>
  <c r="B48"/>
  <c r="H47"/>
  <c r="K47"/>
  <c r="R9" i="2"/>
  <c r="AJ21"/>
  <c r="L10"/>
  <c r="I9"/>
  <c r="R18"/>
  <c r="U19"/>
  <c r="D47" i="6"/>
  <c r="F47"/>
  <c r="D49"/>
  <c r="E49"/>
  <c r="A16" i="2"/>
  <c r="A15"/>
  <c r="AD13"/>
  <c r="B19" i="6"/>
  <c r="I19"/>
  <c r="F19"/>
  <c r="D19"/>
  <c r="E19"/>
  <c r="H19"/>
  <c r="B18"/>
  <c r="K44"/>
  <c r="I44"/>
  <c r="G44"/>
  <c r="F44"/>
  <c r="D44"/>
  <c r="F43"/>
  <c r="G43"/>
  <c r="I43"/>
  <c r="B43"/>
  <c r="E42"/>
  <c r="J42"/>
  <c r="I42"/>
  <c r="D42"/>
  <c r="K42"/>
  <c r="G42"/>
  <c r="B41"/>
  <c r="K41"/>
  <c r="D41"/>
  <c r="E41"/>
  <c r="R15" i="2"/>
  <c r="AB12"/>
  <c r="CQ6"/>
  <c r="CN6"/>
  <c r="N50" i="6"/>
  <c r="N49" s="1"/>
  <c r="N48" s="1"/>
  <c r="N47" s="1"/>
  <c r="N46" s="1"/>
  <c r="N45" s="1"/>
  <c r="N44" s="1"/>
  <c r="N43" s="1"/>
  <c r="N42" s="1"/>
  <c r="N41" s="1"/>
  <c r="N40" s="1"/>
  <c r="N39" s="1"/>
  <c r="N38" s="1"/>
  <c r="E38"/>
  <c r="I38"/>
  <c r="H38"/>
  <c r="G38"/>
  <c r="G26"/>
  <c r="F26"/>
  <c r="J26"/>
  <c r="F50"/>
  <c r="I45"/>
  <c r="J47"/>
  <c r="H20"/>
  <c r="F20"/>
  <c r="E20"/>
  <c r="G41"/>
  <c r="F45"/>
  <c r="H45"/>
  <c r="E47"/>
  <c r="G47"/>
  <c r="B47"/>
  <c r="G50"/>
  <c r="D20"/>
  <c r="I47"/>
  <c r="E26"/>
  <c r="CB6" i="2"/>
  <c r="CF6"/>
  <c r="CC6"/>
  <c r="CE6"/>
  <c r="CD6"/>
  <c r="BT6"/>
  <c r="BR6"/>
  <c r="BS6"/>
  <c r="BQ6"/>
  <c r="BU6"/>
  <c r="BJ6"/>
  <c r="BG6"/>
  <c r="BF6"/>
  <c r="BI6"/>
  <c r="BH6"/>
  <c r="AY6"/>
  <c r="AX6"/>
  <c r="AU6"/>
  <c r="AW6"/>
  <c r="AV6"/>
  <c r="AK5" l="1"/>
  <c r="AB5"/>
  <c r="AD5"/>
  <c r="S5"/>
  <c r="AM5"/>
  <c r="AM16"/>
  <c r="AS18" s="1"/>
  <c r="AJ15"/>
  <c r="A19"/>
  <c r="A18"/>
  <c r="J16"/>
  <c r="U13"/>
  <c r="AK7"/>
  <c r="AA21"/>
  <c r="AD7"/>
  <c r="U5"/>
  <c r="L5"/>
  <c r="J5"/>
  <c r="C5"/>
  <c r="I4" s="1"/>
  <c r="A5"/>
  <c r="AM10" l="1"/>
  <c r="AJ9"/>
  <c r="AD16"/>
  <c r="J18"/>
  <c r="S16"/>
  <c r="J19"/>
  <c r="A21"/>
  <c r="G4"/>
  <c r="P4" s="1"/>
  <c r="Y4" s="1"/>
  <c r="AH4" s="1"/>
  <c r="AQ4" s="1"/>
  <c r="AH26" s="1"/>
  <c r="G3" i="6" s="1"/>
  <c r="R4" i="2"/>
  <c r="AA4" s="1"/>
  <c r="AJ4" s="1"/>
  <c r="AS4" s="1"/>
  <c r="AK26" s="1"/>
  <c r="I3" i="6" s="1"/>
  <c r="S18" i="2" l="1"/>
  <c r="AB16"/>
  <c r="AK16" s="1"/>
  <c r="J21"/>
  <c r="S19"/>
  <c r="AB19" s="1"/>
  <c r="H31" i="6"/>
  <c r="AM19" i="2"/>
  <c r="G35" i="6"/>
  <c r="H34"/>
  <c r="F35"/>
  <c r="E35" l="1"/>
  <c r="G37"/>
  <c r="H36"/>
  <c r="H37"/>
  <c r="I36"/>
  <c r="I34"/>
  <c r="J31"/>
  <c r="J32"/>
  <c r="F37"/>
  <c r="G36"/>
  <c r="F33"/>
  <c r="I33"/>
  <c r="F32"/>
  <c r="G32"/>
  <c r="I31"/>
  <c r="K31" s="1"/>
  <c r="AB21" i="2"/>
  <c r="J17" i="6" s="1"/>
  <c r="AK19" i="2"/>
  <c r="I12" i="6"/>
  <c r="J34"/>
  <c r="J37"/>
  <c r="J35"/>
  <c r="G33"/>
  <c r="F31"/>
  <c r="F36"/>
  <c r="G34"/>
  <c r="J33"/>
  <c r="K33" s="1"/>
  <c r="I32"/>
  <c r="I37"/>
  <c r="I35"/>
  <c r="J36"/>
  <c r="H35"/>
  <c r="D35" s="1"/>
  <c r="G31"/>
  <c r="F34"/>
  <c r="H33"/>
  <c r="H32"/>
  <c r="E36" l="1"/>
  <c r="E34"/>
  <c r="K36"/>
  <c r="D36"/>
  <c r="E37"/>
  <c r="K32"/>
  <c r="D37"/>
  <c r="D32"/>
  <c r="K34"/>
  <c r="E32"/>
  <c r="D33"/>
  <c r="E33"/>
  <c r="J18"/>
  <c r="G18"/>
  <c r="I18"/>
  <c r="H18"/>
  <c r="F18"/>
  <c r="F9"/>
  <c r="H10"/>
  <c r="H12"/>
  <c r="H9"/>
  <c r="H16"/>
  <c r="I16"/>
  <c r="F17"/>
  <c r="G17"/>
  <c r="H17"/>
  <c r="I17"/>
  <c r="K17" s="1"/>
  <c r="F16"/>
  <c r="J8"/>
  <c r="F15"/>
  <c r="G13"/>
  <c r="H8"/>
  <c r="H15"/>
  <c r="J13"/>
  <c r="J16"/>
  <c r="G16"/>
  <c r="I51"/>
  <c r="G51"/>
  <c r="N37"/>
  <c r="D34"/>
  <c r="D31"/>
  <c r="H51"/>
  <c r="K37"/>
  <c r="J51"/>
  <c r="F51"/>
  <c r="E31"/>
  <c r="K35"/>
  <c r="J12"/>
  <c r="K12" s="1"/>
  <c r="I8"/>
  <c r="J14"/>
  <c r="G12"/>
  <c r="F13"/>
  <c r="H13"/>
  <c r="G11"/>
  <c r="F8"/>
  <c r="I11"/>
  <c r="H11"/>
  <c r="I14"/>
  <c r="F10"/>
  <c r="I10"/>
  <c r="G14"/>
  <c r="F12"/>
  <c r="I13"/>
  <c r="K13" s="1"/>
  <c r="G8"/>
  <c r="I9"/>
  <c r="H14"/>
  <c r="J15"/>
  <c r="G15"/>
  <c r="J10"/>
  <c r="G9"/>
  <c r="J11"/>
  <c r="I15"/>
  <c r="G10"/>
  <c r="J9"/>
  <c r="F14"/>
  <c r="F11"/>
  <c r="K18" l="1"/>
  <c r="N36"/>
  <c r="N35" s="1"/>
  <c r="N34" s="1"/>
  <c r="N33" s="1"/>
  <c r="N32" s="1"/>
  <c r="N31" s="1"/>
  <c r="A67" s="1"/>
  <c r="K16"/>
  <c r="K14"/>
  <c r="K51"/>
  <c r="E15"/>
  <c r="E51"/>
  <c r="D18"/>
  <c r="E18"/>
  <c r="E9"/>
  <c r="D17"/>
  <c r="E17"/>
  <c r="D16"/>
  <c r="E16"/>
  <c r="D51"/>
  <c r="K9"/>
  <c r="H28"/>
  <c r="D9"/>
  <c r="D15"/>
  <c r="D14"/>
  <c r="E14"/>
  <c r="D10"/>
  <c r="E10"/>
  <c r="F28"/>
  <c r="D8"/>
  <c r="E8"/>
  <c r="K8"/>
  <c r="I28"/>
  <c r="D11"/>
  <c r="E11"/>
  <c r="J28"/>
  <c r="K15"/>
  <c r="G28"/>
  <c r="D12"/>
  <c r="E12"/>
  <c r="K10"/>
  <c r="K11"/>
  <c r="E13"/>
  <c r="D13"/>
  <c r="N18" l="1"/>
  <c r="N17" s="1"/>
  <c r="N16" s="1"/>
  <c r="N15" s="1"/>
  <c r="N14" s="1"/>
  <c r="N13" s="1"/>
  <c r="N12" s="1"/>
  <c r="N11" s="1"/>
  <c r="N10" s="1"/>
  <c r="N9" s="1"/>
  <c r="N8" s="1"/>
  <c r="A63" s="1"/>
  <c r="K28"/>
  <c r="E28"/>
  <c r="D28"/>
</calcChain>
</file>

<file path=xl/sharedStrings.xml><?xml version="1.0" encoding="utf-8"?>
<sst xmlns="http://schemas.openxmlformats.org/spreadsheetml/2006/main" count="456" uniqueCount="114">
  <si>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</si>
  <si>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</si>
  <si>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</si>
  <si>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</si>
  <si>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</si>
  <si>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</si>
  <si>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</si>
  <si>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</si>
  <si>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</si>
  <si>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</si>
  <si>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</si>
  <si>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</si>
  <si>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</si>
  <si>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</si>
  <si>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</si>
  <si>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</si>
  <si>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</si>
  <si>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</si>
  <si>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</si>
  <si>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</si>
  <si>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</si>
  <si>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</si>
  <si>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</si>
  <si>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</si>
  <si>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</si>
  <si>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</si>
  <si>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</si>
  <si>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</si>
  <si>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</si>
  <si>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</si>
  <si>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</si>
  <si>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</si>
  <si>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</si>
  <si>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</si>
  <si>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</si>
  <si>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</si>
  <si>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</si>
  <si>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</si>
  <si>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</si>
  <si>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</si>
  <si>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</si>
  <si>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</si>
  <si>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</si>
  <si>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</si>
  <si>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</si>
  <si>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</si>
  <si>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</si>
  <si>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</si>
  <si>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</si>
  <si>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</si>
  <si>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</si>
  <si>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</si>
  <si>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</si>
  <si>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</si>
  <si>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</si>
  <si>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</si>
  <si>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</si>
  <si>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</si>
  <si>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</si>
  <si>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</si>
  <si>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</si>
  <si>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</si>
  <si>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</si>
  <si>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</si>
  <si>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</si>
  <si>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</si>
  <si>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</si>
  <si>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</si>
  <si>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</si>
  <si>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</si>
  <si>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</si>
  <si>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</si>
  <si>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</si>
  <si>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</si>
  <si>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</si>
  <si>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</si>
  <si>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</si>
  <si>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</si>
  <si>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</si>
  <si>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</si>
  <si>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</si>
  <si>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</si>
  <si>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</si>
  <si>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</si>
  <si>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</si>
  <si>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</si>
  <si>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</si>
  <si>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</si>
  <si>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</si>
  <si>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</si>
  <si>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</si>
  <si>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</si>
  <si>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</si>
  <si>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</si>
  <si>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BASÍLIO</t>
  </si>
  <si>
    <t>MARIO NOVAES</t>
  </si>
  <si>
    <t>WALNIR</t>
  </si>
  <si>
    <t>RUSSO</t>
  </si>
  <si>
    <t>PEPE</t>
  </si>
  <si>
    <t>MANOEL</t>
  </si>
  <si>
    <t>SERGIO TEACHER</t>
  </si>
  <si>
    <t>SPFC</t>
  </si>
  <si>
    <t>JOÃO CHAGAS</t>
  </si>
  <si>
    <t>CASTILHO</t>
  </si>
  <si>
    <t>ANGELO</t>
  </si>
  <si>
    <t>DANI</t>
  </si>
  <si>
    <t>EDILSON</t>
  </si>
  <si>
    <t>NILO</t>
  </si>
  <si>
    <t>RODRIGO</t>
  </si>
  <si>
    <t>JUNINHO</t>
  </si>
  <si>
    <t>TELE</t>
  </si>
  <si>
    <t>CHICALSKI</t>
  </si>
  <si>
    <t>NOVAES</t>
  </si>
  <si>
    <t>21 de Março &amp; 25 de Abril de 2026</t>
  </si>
</sst>
</file>

<file path=xl/styles.xml><?xml version="1.0" encoding="utf-8"?>
<styleSheet xmlns="http://schemas.openxmlformats.org/spreadsheetml/2006/main">
  <numFmts count="1">
    <numFmt numFmtId="164" formatCode="[$-416]dd\-mmm\-yyyy;@"/>
  </numFmts>
  <fonts count="36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435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43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43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43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55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56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8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47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47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showGridLines="0" zoomScaleNormal="100" workbookViewId="0"/>
  </sheetViews>
  <sheetFormatPr defaultColWidth="9.109375" defaultRowHeight="13.2"/>
  <cols>
    <col min="1" max="2" width="2.6640625" style="89" customWidth="1"/>
    <col min="3" max="3" width="10.5546875" style="89" customWidth="1"/>
    <col min="4" max="16" width="9.109375" style="89"/>
    <col min="17" max="18" width="2.6640625" style="89" customWidth="1"/>
    <col min="19" max="16384" width="9.109375" style="89"/>
  </cols>
  <sheetData>
    <row r="1" spans="2:18">
      <c r="R1" s="102" t="s">
        <v>0</v>
      </c>
    </row>
    <row r="2" spans="2:18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3.8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7.399999999999999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ht="13.8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ht="13.8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ht="13.8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ht="13.8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42"/>
  <sheetViews>
    <sheetView showGridLines="0" showRowColHeaders="0" tabSelected="1" zoomScale="110" zoomScaleNormal="110" workbookViewId="0">
      <selection activeCell="AM1" sqref="AM1:AO1"/>
    </sheetView>
  </sheetViews>
  <sheetFormatPr defaultColWidth="4.6640625" defaultRowHeight="13.8" outlineLevelRow="1" outlineLevelCol="1"/>
  <cols>
    <col min="1" max="1" width="3.88671875" style="1" customWidth="1"/>
    <col min="2" max="2" width="2.33203125" style="1" customWidth="1"/>
    <col min="3" max="4" width="3.88671875" style="1" customWidth="1"/>
    <col min="5" max="5" width="2.33203125" style="1" customWidth="1"/>
    <col min="6" max="7" width="3.88671875" style="1" customWidth="1"/>
    <col min="8" max="8" width="2.33203125" style="1" customWidth="1"/>
    <col min="9" max="10" width="3.88671875" style="1" customWidth="1"/>
    <col min="11" max="11" width="2.33203125" style="1" customWidth="1"/>
    <col min="12" max="13" width="3.88671875" style="1" customWidth="1"/>
    <col min="14" max="14" width="2.33203125" style="1" customWidth="1"/>
    <col min="15" max="16" width="3.88671875" style="1" customWidth="1"/>
    <col min="17" max="17" width="2.33203125" style="1" customWidth="1"/>
    <col min="18" max="19" width="3.88671875" style="1" customWidth="1"/>
    <col min="20" max="20" width="2.33203125" style="1" customWidth="1"/>
    <col min="21" max="22" width="3.88671875" style="1" customWidth="1"/>
    <col min="23" max="23" width="2.33203125" style="1" customWidth="1"/>
    <col min="24" max="25" width="3.88671875" style="1" customWidth="1"/>
    <col min="26" max="26" width="2.33203125" style="1" customWidth="1"/>
    <col min="27" max="28" width="3.88671875" style="1" customWidth="1"/>
    <col min="29" max="29" width="2.33203125" style="1" customWidth="1"/>
    <col min="30" max="31" width="3.88671875" style="1" customWidth="1"/>
    <col min="32" max="32" width="2.33203125" style="1" customWidth="1"/>
    <col min="33" max="34" width="3.88671875" style="1" customWidth="1"/>
    <col min="35" max="35" width="2.33203125" style="1" customWidth="1"/>
    <col min="36" max="37" width="3.88671875" style="1" customWidth="1"/>
    <col min="38" max="38" width="2.33203125" style="1" customWidth="1"/>
    <col min="39" max="40" width="3.88671875" style="1" customWidth="1"/>
    <col min="41" max="41" width="2.33203125" style="1" customWidth="1"/>
    <col min="42" max="43" width="3.88671875" style="1" customWidth="1"/>
    <col min="44" max="44" width="2.33203125" style="1" customWidth="1"/>
    <col min="45" max="45" width="3.88671875" style="1" customWidth="1"/>
    <col min="46" max="46" width="4.6640625" style="9" hidden="1" customWidth="1" outlineLevel="1"/>
    <col min="47" max="101" width="4.6640625" style="27" hidden="1" customWidth="1" outlineLevel="1"/>
    <col min="102" max="102" width="4.6640625" style="9" collapsed="1"/>
    <col min="103" max="16384" width="4.6640625" style="9"/>
  </cols>
  <sheetData>
    <row r="1" spans="1:100" ht="33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0" t="s">
        <v>92</v>
      </c>
      <c r="AN1" s="170"/>
      <c r="AO1" s="170"/>
      <c r="AP1" s="21"/>
      <c r="AQ1" s="170">
        <v>2026</v>
      </c>
      <c r="AR1" s="170"/>
      <c r="AS1" s="170"/>
    </row>
    <row r="2" spans="1:100" ht="13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>
      <c r="A4" s="18"/>
      <c r="B4" s="7"/>
      <c r="C4" s="7"/>
      <c r="D4" s="7"/>
      <c r="E4" s="7"/>
      <c r="F4" s="7"/>
      <c r="G4" s="164">
        <f>A5</f>
        <v>5</v>
      </c>
      <c r="H4" s="168" t="s">
        <v>0</v>
      </c>
      <c r="I4" s="166">
        <f>C5</f>
        <v>5</v>
      </c>
      <c r="J4" s="18"/>
      <c r="K4" s="7"/>
      <c r="L4" s="7"/>
      <c r="M4" s="7"/>
      <c r="N4" s="7"/>
      <c r="O4" s="7"/>
      <c r="P4" s="164">
        <f>J5+G4</f>
        <v>9</v>
      </c>
      <c r="Q4" s="168" t="s">
        <v>0</v>
      </c>
      <c r="R4" s="166">
        <f>L5+I4</f>
        <v>11</v>
      </c>
      <c r="S4" s="18"/>
      <c r="T4" s="7"/>
      <c r="U4" s="7"/>
      <c r="V4" s="7"/>
      <c r="W4" s="7"/>
      <c r="X4" s="7"/>
      <c r="Y4" s="164">
        <f>S5+P4</f>
        <v>16</v>
      </c>
      <c r="Z4" s="168" t="s">
        <v>0</v>
      </c>
      <c r="AA4" s="166">
        <f>U5+R4</f>
        <v>14</v>
      </c>
      <c r="AB4" s="18"/>
      <c r="AC4" s="7"/>
      <c r="AD4" s="7"/>
      <c r="AE4" s="7"/>
      <c r="AF4" s="7"/>
      <c r="AG4" s="7"/>
      <c r="AH4" s="164">
        <f>AB5+Y4</f>
        <v>21</v>
      </c>
      <c r="AI4" s="168" t="s">
        <v>0</v>
      </c>
      <c r="AJ4" s="166">
        <f>AD5+AA4</f>
        <v>19</v>
      </c>
      <c r="AK4" s="18"/>
      <c r="AL4" s="7"/>
      <c r="AM4" s="7"/>
      <c r="AN4" s="7"/>
      <c r="AO4" s="7"/>
      <c r="AP4" s="7"/>
      <c r="AQ4" s="164">
        <f>AK5+AH4</f>
        <v>28</v>
      </c>
      <c r="AR4" s="168" t="s">
        <v>0</v>
      </c>
      <c r="AS4" s="166">
        <f>AM5+AJ4</f>
        <v>22</v>
      </c>
    </row>
    <row r="5" spans="1:100" ht="12" customHeight="1">
      <c r="A5" s="164">
        <f>AU6+AV6</f>
        <v>5</v>
      </c>
      <c r="B5" s="168" t="s">
        <v>0</v>
      </c>
      <c r="C5" s="166">
        <f>AW6+AV6</f>
        <v>5</v>
      </c>
      <c r="D5" s="6"/>
      <c r="E5" s="45" t="s">
        <v>2</v>
      </c>
      <c r="F5" s="6"/>
      <c r="G5" s="165"/>
      <c r="H5" s="169"/>
      <c r="I5" s="167"/>
      <c r="J5" s="164">
        <f>BF6+BG6</f>
        <v>4</v>
      </c>
      <c r="K5" s="168" t="s">
        <v>0</v>
      </c>
      <c r="L5" s="166">
        <f>BH6+BG6</f>
        <v>6</v>
      </c>
      <c r="M5" s="6"/>
      <c r="N5" s="45" t="s">
        <v>23</v>
      </c>
      <c r="O5" s="6"/>
      <c r="P5" s="165"/>
      <c r="Q5" s="169"/>
      <c r="R5" s="167"/>
      <c r="S5" s="164">
        <f>BQ6+BR6</f>
        <v>7</v>
      </c>
      <c r="T5" s="168" t="s">
        <v>0</v>
      </c>
      <c r="U5" s="166">
        <f>BS6+BR6</f>
        <v>3</v>
      </c>
      <c r="V5" s="6"/>
      <c r="W5" s="45" t="s">
        <v>24</v>
      </c>
      <c r="X5" s="6"/>
      <c r="Y5" s="165"/>
      <c r="Z5" s="169"/>
      <c r="AA5" s="167"/>
      <c r="AB5" s="164">
        <f>CB6+CC6</f>
        <v>5</v>
      </c>
      <c r="AC5" s="168" t="s">
        <v>0</v>
      </c>
      <c r="AD5" s="166">
        <f>CD6+CC6</f>
        <v>5</v>
      </c>
      <c r="AE5" s="6"/>
      <c r="AF5" s="45" t="s">
        <v>25</v>
      </c>
      <c r="AG5" s="6"/>
      <c r="AH5" s="165"/>
      <c r="AI5" s="169"/>
      <c r="AJ5" s="167"/>
      <c r="AK5" s="164">
        <f>CM6+CN6</f>
        <v>7</v>
      </c>
      <c r="AL5" s="168" t="s">
        <v>0</v>
      </c>
      <c r="AM5" s="166">
        <f>CO6+CN6</f>
        <v>3</v>
      </c>
      <c r="AN5" s="6"/>
      <c r="AO5" s="45" t="s">
        <v>26</v>
      </c>
      <c r="AP5" s="6"/>
      <c r="AQ5" s="165"/>
      <c r="AR5" s="169"/>
      <c r="AS5" s="167"/>
    </row>
    <row r="6" spans="1:100" ht="16.5" customHeight="1">
      <c r="A6" s="165"/>
      <c r="B6" s="169"/>
      <c r="C6" s="167"/>
      <c r="D6" s="4"/>
      <c r="E6" s="4"/>
      <c r="F6" s="4"/>
      <c r="G6" s="4"/>
      <c r="H6" s="4"/>
      <c r="I6" s="19"/>
      <c r="J6" s="165"/>
      <c r="K6" s="169"/>
      <c r="L6" s="167"/>
      <c r="M6" s="4"/>
      <c r="N6" s="4"/>
      <c r="O6" s="4"/>
      <c r="P6" s="4"/>
      <c r="Q6" s="4"/>
      <c r="R6" s="19"/>
      <c r="S6" s="165"/>
      <c r="T6" s="169"/>
      <c r="U6" s="167"/>
      <c r="V6" s="4"/>
      <c r="W6" s="4"/>
      <c r="X6" s="4"/>
      <c r="Y6" s="4"/>
      <c r="Z6" s="4"/>
      <c r="AA6" s="19"/>
      <c r="AB6" s="165"/>
      <c r="AC6" s="169"/>
      <c r="AD6" s="167"/>
      <c r="AE6" s="4"/>
      <c r="AF6" s="4"/>
      <c r="AG6" s="4"/>
      <c r="AH6" s="4"/>
      <c r="AI6" s="4"/>
      <c r="AJ6" s="19"/>
      <c r="AK6" s="165"/>
      <c r="AL6" s="169"/>
      <c r="AM6" s="167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14</v>
      </c>
      <c r="AY6" s="43">
        <f>SUM(AY7:AY21)</f>
        <v>16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12</v>
      </c>
      <c r="BJ6" s="43">
        <f>SUM(BJ7:BJ21)</f>
        <v>12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16</v>
      </c>
      <c r="BU6" s="43">
        <f>SUM(BU7:BU21)</f>
        <v>10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23</v>
      </c>
      <c r="CF6" s="43">
        <f>SUM(CF7:CF21)</f>
        <v>17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20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>
      <c r="A8" s="38"/>
      <c r="B8" s="11"/>
      <c r="C8" s="11"/>
      <c r="D8" s="35">
        <v>3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0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0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>
      <c r="A9" s="37" t="str">
        <f>VLOOKUP(A7,$A$23:$H$42,2,0)</f>
        <v>BASÍLIO</v>
      </c>
      <c r="B9" s="8"/>
      <c r="C9" s="8"/>
      <c r="D9" s="8"/>
      <c r="E9" s="8"/>
      <c r="F9" s="8"/>
      <c r="G9" s="8"/>
      <c r="H9" s="8"/>
      <c r="I9" s="36" t="str">
        <f>VLOOKUP(C7,$M$23:$T$42,2,0)</f>
        <v>RODRIGO</v>
      </c>
      <c r="J9" s="37" t="s">
        <v>97</v>
      </c>
      <c r="K9" s="8"/>
      <c r="L9" s="8"/>
      <c r="M9" s="8"/>
      <c r="N9" s="8"/>
      <c r="O9" s="8"/>
      <c r="P9" s="8"/>
      <c r="Q9" s="8"/>
      <c r="R9" s="36" t="str">
        <f>VLOOKUP(L7,$M$23:$T$42,2,0)</f>
        <v>DANI</v>
      </c>
      <c r="S9" s="37" t="s">
        <v>97</v>
      </c>
      <c r="T9" s="8"/>
      <c r="U9" s="8"/>
      <c r="V9" s="8"/>
      <c r="W9" s="8"/>
      <c r="X9" s="8"/>
      <c r="Y9" s="8"/>
      <c r="Z9" s="8"/>
      <c r="AA9" s="36" t="str">
        <f>VLOOKUP(U7,$M$23:$T$42,2,0)</f>
        <v>EDILSON</v>
      </c>
      <c r="AB9" s="37" t="s">
        <v>97</v>
      </c>
      <c r="AC9" s="8"/>
      <c r="AD9" s="8"/>
      <c r="AE9" s="8"/>
      <c r="AF9" s="8"/>
      <c r="AG9" s="8"/>
      <c r="AH9" s="8"/>
      <c r="AI9" s="8"/>
      <c r="AJ9" s="36" t="str">
        <f>VLOOKUP(AD7,$M$23:$T$42,2,0)</f>
        <v>NILO</v>
      </c>
      <c r="AK9" s="37" t="s">
        <v>97</v>
      </c>
      <c r="AL9" s="8"/>
      <c r="AM9" s="8"/>
      <c r="AN9" s="8"/>
      <c r="AO9" s="8"/>
      <c r="AP9" s="8"/>
      <c r="AQ9" s="8"/>
      <c r="AR9" s="8"/>
      <c r="AS9" s="36" t="str">
        <f>VLOOKUP(AM7,$M$23:$T$42,2,0)</f>
        <v>CHICALSKI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3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3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0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0</v>
      </c>
      <c r="BO9" s="42">
        <f>BI9</f>
        <v>5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2</v>
      </c>
      <c r="BU9" s="42">
        <f>IF(OR(V8="",X8=""),"",X8)</f>
        <v>0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0</v>
      </c>
      <c r="BZ9" s="42">
        <f>BT9</f>
        <v>2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>
      <c r="A11" s="38"/>
      <c r="B11" s="11"/>
      <c r="C11" s="11"/>
      <c r="D11" s="35">
        <v>0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4</v>
      </c>
      <c r="AQ11" s="11"/>
      <c r="AR11" s="11"/>
      <c r="AS11" s="39"/>
    </row>
    <row r="12" spans="1:100" ht="16.5" customHeight="1">
      <c r="A12" s="37" t="str">
        <f>VLOOKUP(A10,$A$23:$H$42,2,0)</f>
        <v>JOÃO CHAGAS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CHICALSKI</v>
      </c>
      <c r="J12" s="37" t="s">
        <v>112</v>
      </c>
      <c r="K12" s="8"/>
      <c r="L12" s="8"/>
      <c r="M12" s="8"/>
      <c r="N12" s="8"/>
      <c r="O12" s="8"/>
      <c r="P12" s="8"/>
      <c r="Q12" s="8"/>
      <c r="R12" s="36" t="s">
        <v>109</v>
      </c>
      <c r="S12" s="37" t="str">
        <f>VLOOKUP(S10,$A$23:$H$42,2,0)</f>
        <v>JOÃO CHAGAS</v>
      </c>
      <c r="T12" s="8"/>
      <c r="U12" s="8"/>
      <c r="V12" s="8"/>
      <c r="W12" s="8"/>
      <c r="X12" s="8"/>
      <c r="Y12" s="8"/>
      <c r="Z12" s="8"/>
      <c r="AA12" s="36" t="str">
        <f>VLOOKUP(U10,$M$23:$T$42,2,0)</f>
        <v>DANI</v>
      </c>
      <c r="AB12" s="37" t="str">
        <f>VLOOKUP(AB10,$A$23:$H$42,2,0)</f>
        <v>JOÃO CHAGAS</v>
      </c>
      <c r="AC12" s="8"/>
      <c r="AD12" s="8"/>
      <c r="AE12" s="8"/>
      <c r="AF12" s="8"/>
      <c r="AG12" s="8"/>
      <c r="AH12" s="8"/>
      <c r="AI12" s="8"/>
      <c r="AJ12" s="36" t="str">
        <f>VLOOKUP(AD10,$M$23:$T$42,2,0)</f>
        <v>EDILSON</v>
      </c>
      <c r="AK12" s="37" t="s">
        <v>102</v>
      </c>
      <c r="AL12" s="8"/>
      <c r="AM12" s="8"/>
      <c r="AN12" s="8"/>
      <c r="AO12" s="8"/>
      <c r="AP12" s="8"/>
      <c r="AQ12" s="8"/>
      <c r="AR12" s="8"/>
      <c r="AS12" s="36" t="str">
        <f>VLOOKUP(AM10,$M$23:$T$42,2,0)</f>
        <v>NILO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0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0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1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3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3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2</v>
      </c>
      <c r="CF12" s="42">
        <f>IF(OR(AE11="",AG11=""),"",AG11)</f>
        <v>3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3</v>
      </c>
      <c r="CK12" s="42">
        <f>CE12</f>
        <v>2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4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4</v>
      </c>
      <c r="CV12" s="42">
        <f>CP12</f>
        <v>3</v>
      </c>
    </row>
    <row r="13" spans="1:100" ht="16.5" customHeight="1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>
      <c r="A14" s="38"/>
      <c r="B14" s="11"/>
      <c r="C14" s="11"/>
      <c r="D14" s="35">
        <v>6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>
      <c r="A15" s="37" t="str">
        <f>VLOOKUP(A13,$A$23:$H$42,2,0)</f>
        <v>WALNIR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NILO</v>
      </c>
      <c r="J15" s="37" t="str">
        <f>VLOOKUP(J13,$A$23:$H$42,2,0)</f>
        <v>WALNIR</v>
      </c>
      <c r="K15" s="8"/>
      <c r="L15" s="8"/>
      <c r="M15" s="8"/>
      <c r="N15" s="8"/>
      <c r="O15" s="8"/>
      <c r="P15" s="8"/>
      <c r="Q15" s="8"/>
      <c r="R15" s="36" t="str">
        <f>VLOOKUP(L13,$M$23:$T$42,2,0)</f>
        <v>CHICALSKI</v>
      </c>
      <c r="S15" s="37" t="s">
        <v>96</v>
      </c>
      <c r="T15" s="8"/>
      <c r="U15" s="8"/>
      <c r="V15" s="8"/>
      <c r="W15" s="8"/>
      <c r="X15" s="8"/>
      <c r="Y15" s="8"/>
      <c r="Z15" s="8"/>
      <c r="AA15" s="36" t="s">
        <v>109</v>
      </c>
      <c r="AB15" s="37" t="s">
        <v>96</v>
      </c>
      <c r="AC15" s="8"/>
      <c r="AD15" s="8"/>
      <c r="AE15" s="8"/>
      <c r="AF15" s="8"/>
      <c r="AG15" s="8"/>
      <c r="AH15" s="8"/>
      <c r="AI15" s="8"/>
      <c r="AJ15" s="36" t="str">
        <f>VLOOKUP(AD13,$M$23:$T$42,2,0)</f>
        <v>DANI</v>
      </c>
      <c r="AK15" s="37" t="s">
        <v>96</v>
      </c>
      <c r="AL15" s="8"/>
      <c r="AM15" s="8"/>
      <c r="AN15" s="8"/>
      <c r="AO15" s="8"/>
      <c r="AP15" s="8"/>
      <c r="AQ15" s="8"/>
      <c r="AR15" s="8"/>
      <c r="AS15" s="36" t="str">
        <f>VLOOKUP(AM13,$M$23:$T$42,2,0)</f>
        <v>EDILSON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6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6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2</v>
      </c>
      <c r="BJ15" s="42">
        <f>IF(OR(M14="",O14=""),"",O14)</f>
        <v>2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2</v>
      </c>
      <c r="BO15" s="42">
        <f>BI15</f>
        <v>2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4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4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>
      <c r="A17" s="38"/>
      <c r="B17" s="11"/>
      <c r="C17" s="11"/>
      <c r="D17" s="35">
        <v>4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6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4</v>
      </c>
      <c r="AQ17" s="11"/>
      <c r="AR17" s="11"/>
      <c r="AS17" s="39"/>
    </row>
    <row r="18" spans="1:100" ht="16.5" customHeight="1">
      <c r="A18" s="37" t="str">
        <f>VLOOKUP(A16,$A$23:$H$42,2,0)</f>
        <v>MARIO NOVAES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EDILSON</v>
      </c>
      <c r="J18" s="37" t="str">
        <f>VLOOKUP(J16,$A$23:$H$42,2,0)</f>
        <v>MARIO NOVAES</v>
      </c>
      <c r="K18" s="8"/>
      <c r="L18" s="8"/>
      <c r="M18" s="8"/>
      <c r="N18" s="8"/>
      <c r="O18" s="8"/>
      <c r="P18" s="8"/>
      <c r="Q18" s="8"/>
      <c r="R18" s="36" t="str">
        <f>VLOOKUP(L16,$M$23:$T$42,2,0)</f>
        <v>NILO</v>
      </c>
      <c r="S18" s="37" t="str">
        <f>VLOOKUP(S16,$A$23:$H$42,2,0)</f>
        <v>MARIO NOVAES</v>
      </c>
      <c r="T18" s="8"/>
      <c r="U18" s="8"/>
      <c r="V18" s="8"/>
      <c r="W18" s="8"/>
      <c r="X18" s="8"/>
      <c r="Y18" s="8"/>
      <c r="Z18" s="8"/>
      <c r="AA18" s="36" t="str">
        <f>VLOOKUP(U16,$M$23:$T$42,2,0)</f>
        <v>CHICALSKI</v>
      </c>
      <c r="AB18" s="37" t="s">
        <v>95</v>
      </c>
      <c r="AC18" s="8"/>
      <c r="AD18" s="8"/>
      <c r="AE18" s="8"/>
      <c r="AF18" s="8"/>
      <c r="AG18" s="8"/>
      <c r="AH18" s="8"/>
      <c r="AI18" s="8"/>
      <c r="AJ18" s="36" t="s">
        <v>109</v>
      </c>
      <c r="AK18" s="37" t="s">
        <v>95</v>
      </c>
      <c r="AL18" s="8"/>
      <c r="AM18" s="8"/>
      <c r="AN18" s="8"/>
      <c r="AO18" s="8"/>
      <c r="AP18" s="8"/>
      <c r="AQ18" s="8"/>
      <c r="AR18" s="8"/>
      <c r="AS18" s="36" t="str">
        <f>VLOOKUP(AM16,$M$23:$T$42,2,0)</f>
        <v>DANI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3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3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5</v>
      </c>
      <c r="CF18" s="42">
        <f>IF(OR(AE17="",AG17=""),"",AG17)</f>
        <v>6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6</v>
      </c>
      <c r="CK18" s="42">
        <f>CE18</f>
        <v>5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5</v>
      </c>
    </row>
    <row r="19" spans="1:100" ht="16.5" customHeight="1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>
      <c r="A20" s="38"/>
      <c r="B20" s="11"/>
      <c r="C20" s="11"/>
      <c r="D20" s="35">
        <v>1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1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6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7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3</v>
      </c>
      <c r="AQ20" s="11"/>
      <c r="AR20" s="11"/>
      <c r="AS20" s="39"/>
    </row>
    <row r="21" spans="1:100" ht="16.5" customHeight="1">
      <c r="A21" s="37" t="str">
        <f>VLOOKUP(A19,$A$23:$H$42,2,0)</f>
        <v>CASTILHO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DANI</v>
      </c>
      <c r="J21" s="37" t="str">
        <f>VLOOKUP(J19,$A$23:$H$42,2,0)</f>
        <v>CASTILHO</v>
      </c>
      <c r="K21" s="8"/>
      <c r="L21" s="8"/>
      <c r="M21" s="8"/>
      <c r="N21" s="8"/>
      <c r="O21" s="8"/>
      <c r="P21" s="8"/>
      <c r="Q21" s="8"/>
      <c r="R21" s="36" t="str">
        <f>VLOOKUP(L19,$M$23:$T$42,2,0)</f>
        <v>EDILSON</v>
      </c>
      <c r="S21" s="37" t="s">
        <v>103</v>
      </c>
      <c r="T21" s="8"/>
      <c r="U21" s="8"/>
      <c r="V21" s="8"/>
      <c r="W21" s="8"/>
      <c r="X21" s="8"/>
      <c r="Y21" s="8"/>
      <c r="Z21" s="8"/>
      <c r="AA21" s="36" t="str">
        <f>VLOOKUP(U19,$M$23:$T$42,2,0)</f>
        <v>NILO</v>
      </c>
      <c r="AB21" s="37" t="str">
        <f>VLOOKUP(AB19,$A$23:$H$42,2,0)</f>
        <v>CASTILHO</v>
      </c>
      <c r="AC21" s="8"/>
      <c r="AD21" s="8"/>
      <c r="AE21" s="8"/>
      <c r="AF21" s="8"/>
      <c r="AG21" s="8"/>
      <c r="AH21" s="8"/>
      <c r="AI21" s="8"/>
      <c r="AJ21" s="36" t="str">
        <f>VLOOKUP(AD19,$M$23:$T$42,2,0)</f>
        <v>CHICALSKI</v>
      </c>
      <c r="AK21" s="37" t="s">
        <v>103</v>
      </c>
      <c r="AL21" s="8"/>
      <c r="AM21" s="8"/>
      <c r="AN21" s="8"/>
      <c r="AO21" s="8"/>
      <c r="AP21" s="8"/>
      <c r="AQ21" s="8"/>
      <c r="AR21" s="8"/>
      <c r="AS21" s="36" t="s">
        <v>109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1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1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1</v>
      </c>
      <c r="BJ21" s="42">
        <f>IF(OR(M20="",O20=""),"",O20)</f>
        <v>3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3</v>
      </c>
      <c r="BO21" s="42">
        <f>BI21</f>
        <v>1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6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6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7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7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3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3</v>
      </c>
      <c r="CV21" s="42">
        <f>CP21</f>
        <v>4</v>
      </c>
    </row>
    <row r="22" spans="1:100" ht="21" customHeight="1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>
      <c r="A23" s="24">
        <v>1</v>
      </c>
      <c r="B23" s="174" t="s">
        <v>94</v>
      </c>
      <c r="C23" s="175"/>
      <c r="D23" s="175"/>
      <c r="E23" s="175"/>
      <c r="F23" s="175"/>
      <c r="G23" s="175"/>
      <c r="H23" s="176"/>
      <c r="I23" s="28" t="s">
        <v>8</v>
      </c>
      <c r="J23" s="26"/>
      <c r="K23" s="172">
        <v>1532</v>
      </c>
      <c r="L23" s="173"/>
      <c r="M23" s="24">
        <v>1</v>
      </c>
      <c r="N23" s="174" t="s">
        <v>105</v>
      </c>
      <c r="O23" s="175"/>
      <c r="P23" s="175"/>
      <c r="Q23" s="175"/>
      <c r="R23" s="175"/>
      <c r="S23" s="175"/>
      <c r="T23" s="175"/>
      <c r="U23" s="28" t="s">
        <v>22</v>
      </c>
      <c r="V23" s="26"/>
      <c r="W23" s="172">
        <v>1479</v>
      </c>
      <c r="X23" s="173"/>
      <c r="AE23" s="33" t="s">
        <v>19</v>
      </c>
      <c r="AF23" s="25"/>
      <c r="AG23" s="177" t="s">
        <v>113</v>
      </c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</row>
    <row r="24" spans="1:100" s="27" customFormat="1" ht="21" customHeight="1">
      <c r="A24" s="24">
        <v>2</v>
      </c>
      <c r="B24" s="174" t="s">
        <v>102</v>
      </c>
      <c r="C24" s="175"/>
      <c r="D24" s="175"/>
      <c r="E24" s="175"/>
      <c r="F24" s="175"/>
      <c r="G24" s="175"/>
      <c r="H24" s="176"/>
      <c r="I24" s="28" t="s">
        <v>8</v>
      </c>
      <c r="J24" s="26"/>
      <c r="K24" s="172">
        <v>2611</v>
      </c>
      <c r="L24" s="173"/>
      <c r="M24" s="24">
        <v>2</v>
      </c>
      <c r="N24" s="174" t="s">
        <v>106</v>
      </c>
      <c r="O24" s="175"/>
      <c r="P24" s="175"/>
      <c r="Q24" s="175"/>
      <c r="R24" s="175"/>
      <c r="S24" s="175"/>
      <c r="T24" s="175"/>
      <c r="U24" s="28" t="s">
        <v>22</v>
      </c>
      <c r="V24" s="26"/>
      <c r="W24" s="172">
        <v>2597</v>
      </c>
      <c r="X24" s="173"/>
    </row>
    <row r="25" spans="1:100" s="27" customFormat="1" ht="21" customHeight="1">
      <c r="A25" s="24">
        <v>3</v>
      </c>
      <c r="B25" s="174" t="s">
        <v>96</v>
      </c>
      <c r="C25" s="175"/>
      <c r="D25" s="175"/>
      <c r="E25" s="175"/>
      <c r="F25" s="175"/>
      <c r="G25" s="175"/>
      <c r="H25" s="176"/>
      <c r="I25" s="28" t="s">
        <v>8</v>
      </c>
      <c r="J25" s="26"/>
      <c r="K25" s="172">
        <v>1722</v>
      </c>
      <c r="L25" s="173"/>
      <c r="M25" s="24">
        <v>3</v>
      </c>
      <c r="N25" s="174" t="s">
        <v>107</v>
      </c>
      <c r="O25" s="175"/>
      <c r="P25" s="175"/>
      <c r="Q25" s="175"/>
      <c r="R25" s="175"/>
      <c r="S25" s="175"/>
      <c r="T25" s="175"/>
      <c r="U25" s="28" t="s">
        <v>22</v>
      </c>
      <c r="V25" s="26"/>
      <c r="W25" s="172">
        <v>2166</v>
      </c>
      <c r="X25" s="173"/>
      <c r="AA25" s="34" t="s">
        <v>21</v>
      </c>
    </row>
    <row r="26" spans="1:100" s="27" customFormat="1" ht="21" customHeight="1">
      <c r="A26" s="24">
        <v>4</v>
      </c>
      <c r="B26" s="174" t="s">
        <v>95</v>
      </c>
      <c r="C26" s="175"/>
      <c r="D26" s="175"/>
      <c r="E26" s="175"/>
      <c r="F26" s="175"/>
      <c r="G26" s="175"/>
      <c r="H26" s="176"/>
      <c r="I26" s="28" t="s">
        <v>8</v>
      </c>
      <c r="J26" s="26"/>
      <c r="K26" s="172">
        <v>134</v>
      </c>
      <c r="L26" s="173"/>
      <c r="M26" s="24">
        <v>4</v>
      </c>
      <c r="N26" s="174" t="s">
        <v>111</v>
      </c>
      <c r="O26" s="175"/>
      <c r="P26" s="175"/>
      <c r="Q26" s="175"/>
      <c r="R26" s="175"/>
      <c r="S26" s="175"/>
      <c r="T26" s="175"/>
      <c r="U26" s="28" t="s">
        <v>22</v>
      </c>
      <c r="V26" s="26"/>
      <c r="W26" s="172">
        <v>2404</v>
      </c>
      <c r="X26" s="173"/>
      <c r="AA26" s="184" t="s">
        <v>93</v>
      </c>
      <c r="AB26" s="185"/>
      <c r="AC26" s="185"/>
      <c r="AD26" s="185"/>
      <c r="AE26" s="185"/>
      <c r="AF26" s="185"/>
      <c r="AG26" s="186"/>
      <c r="AH26" s="178">
        <f>AQ4</f>
        <v>28</v>
      </c>
      <c r="AI26" s="179"/>
      <c r="AJ26" s="171" t="s">
        <v>3</v>
      </c>
      <c r="AK26" s="182">
        <f>AS4</f>
        <v>22</v>
      </c>
      <c r="AL26" s="178"/>
      <c r="AM26" s="184" t="s">
        <v>101</v>
      </c>
      <c r="AN26" s="185"/>
      <c r="AO26" s="185"/>
      <c r="AP26" s="185"/>
      <c r="AQ26" s="185"/>
      <c r="AR26" s="185"/>
      <c r="AS26" s="186"/>
    </row>
    <row r="27" spans="1:100" s="27" customFormat="1" ht="21" customHeight="1">
      <c r="A27" s="24">
        <v>5</v>
      </c>
      <c r="B27" s="174" t="s">
        <v>103</v>
      </c>
      <c r="C27" s="175"/>
      <c r="D27" s="175"/>
      <c r="E27" s="175"/>
      <c r="F27" s="175"/>
      <c r="G27" s="175"/>
      <c r="H27" s="176"/>
      <c r="I27" s="28" t="s">
        <v>8</v>
      </c>
      <c r="J27" s="26"/>
      <c r="K27" s="172">
        <v>10</v>
      </c>
      <c r="L27" s="173"/>
      <c r="M27" s="24">
        <v>5</v>
      </c>
      <c r="N27" s="174" t="s">
        <v>108</v>
      </c>
      <c r="O27" s="175"/>
      <c r="P27" s="175"/>
      <c r="Q27" s="175"/>
      <c r="R27" s="175"/>
      <c r="S27" s="175"/>
      <c r="T27" s="175"/>
      <c r="U27" s="28" t="s">
        <v>22</v>
      </c>
      <c r="V27" s="26"/>
      <c r="W27" s="172">
        <v>2345</v>
      </c>
      <c r="X27" s="173"/>
      <c r="Y27" s="31"/>
      <c r="Z27" s="31"/>
      <c r="AA27" s="187"/>
      <c r="AB27" s="188"/>
      <c r="AC27" s="188"/>
      <c r="AD27" s="188"/>
      <c r="AE27" s="188"/>
      <c r="AF27" s="188"/>
      <c r="AG27" s="189"/>
      <c r="AH27" s="180"/>
      <c r="AI27" s="181"/>
      <c r="AJ27" s="171"/>
      <c r="AK27" s="183"/>
      <c r="AL27" s="180"/>
      <c r="AM27" s="187"/>
      <c r="AN27" s="188"/>
      <c r="AO27" s="188"/>
      <c r="AP27" s="188"/>
      <c r="AQ27" s="188"/>
      <c r="AR27" s="188"/>
      <c r="AS27" s="189"/>
    </row>
    <row r="28" spans="1:100" s="27" customFormat="1" ht="21" customHeight="1">
      <c r="A28" s="24" t="s">
        <v>9</v>
      </c>
      <c r="B28" s="174" t="s">
        <v>97</v>
      </c>
      <c r="C28" s="175"/>
      <c r="D28" s="175"/>
      <c r="E28" s="175"/>
      <c r="F28" s="175"/>
      <c r="G28" s="175"/>
      <c r="H28" s="176"/>
      <c r="I28" s="28" t="s">
        <v>8</v>
      </c>
      <c r="J28" s="26"/>
      <c r="K28" s="172">
        <v>2361</v>
      </c>
      <c r="L28" s="173"/>
      <c r="M28" s="24" t="s">
        <v>9</v>
      </c>
      <c r="N28" s="174" t="s">
        <v>109</v>
      </c>
      <c r="O28" s="175"/>
      <c r="P28" s="175"/>
      <c r="Q28" s="175"/>
      <c r="R28" s="175"/>
      <c r="S28" s="175"/>
      <c r="T28" s="175"/>
      <c r="U28" s="28" t="s">
        <v>22</v>
      </c>
      <c r="V28" s="26"/>
      <c r="W28" s="172">
        <v>2402</v>
      </c>
      <c r="X28" s="173"/>
      <c r="Y28" s="31"/>
      <c r="Z28" s="31"/>
      <c r="AA28" s="31"/>
      <c r="AB28" s="31"/>
    </row>
    <row r="29" spans="1:100" s="27" customFormat="1" ht="21" customHeight="1">
      <c r="A29" s="24" t="s">
        <v>10</v>
      </c>
      <c r="B29" s="161" t="s">
        <v>104</v>
      </c>
      <c r="C29" s="162"/>
      <c r="D29" s="162"/>
      <c r="E29" s="162"/>
      <c r="F29" s="162"/>
      <c r="G29" s="162"/>
      <c r="H29" s="163"/>
      <c r="I29" s="28" t="s">
        <v>8</v>
      </c>
      <c r="J29" s="26"/>
      <c r="K29" s="172">
        <v>2647</v>
      </c>
      <c r="L29" s="173"/>
      <c r="M29" s="24" t="s">
        <v>10</v>
      </c>
      <c r="N29" s="174" t="s">
        <v>110</v>
      </c>
      <c r="O29" s="175"/>
      <c r="P29" s="175"/>
      <c r="Q29" s="175"/>
      <c r="R29" s="175"/>
      <c r="S29" s="175"/>
      <c r="T29" s="175"/>
      <c r="U29" s="28" t="s">
        <v>22</v>
      </c>
      <c r="V29" s="26"/>
      <c r="W29" s="172">
        <v>1255</v>
      </c>
      <c r="X29" s="17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>
      <c r="A30" s="24" t="s">
        <v>11</v>
      </c>
      <c r="B30" s="161" t="s">
        <v>99</v>
      </c>
      <c r="C30" s="162"/>
      <c r="D30" s="162"/>
      <c r="E30" s="162"/>
      <c r="F30" s="162"/>
      <c r="G30" s="162"/>
      <c r="H30" s="163"/>
      <c r="I30" s="28" t="s">
        <v>8</v>
      </c>
      <c r="J30" s="26"/>
      <c r="K30" s="172">
        <v>2595</v>
      </c>
      <c r="L30" s="173"/>
      <c r="M30" s="24" t="s">
        <v>11</v>
      </c>
      <c r="N30" s="174"/>
      <c r="O30" s="175"/>
      <c r="P30" s="175"/>
      <c r="Q30" s="175"/>
      <c r="R30" s="175"/>
      <c r="S30" s="175"/>
      <c r="T30" s="175"/>
      <c r="U30" s="28" t="s">
        <v>22</v>
      </c>
      <c r="V30" s="26"/>
      <c r="W30" s="172"/>
      <c r="X30" s="17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>
      <c r="A31" s="24" t="s">
        <v>12</v>
      </c>
      <c r="B31" s="161" t="s">
        <v>98</v>
      </c>
      <c r="C31" s="162"/>
      <c r="D31" s="162"/>
      <c r="E31" s="162"/>
      <c r="F31" s="162"/>
      <c r="G31" s="162"/>
      <c r="H31" s="163"/>
      <c r="I31" s="28" t="s">
        <v>8</v>
      </c>
      <c r="J31" s="26"/>
      <c r="K31" s="172">
        <v>2365</v>
      </c>
      <c r="L31" s="173"/>
      <c r="M31" s="24" t="s">
        <v>12</v>
      </c>
      <c r="N31" s="174"/>
      <c r="O31" s="175"/>
      <c r="P31" s="175"/>
      <c r="Q31" s="175"/>
      <c r="R31" s="175"/>
      <c r="S31" s="175"/>
      <c r="T31" s="175"/>
      <c r="U31" s="28" t="s">
        <v>22</v>
      </c>
      <c r="V31" s="26"/>
      <c r="W31" s="172"/>
      <c r="X31" s="17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>
      <c r="A32" s="24" t="s">
        <v>13</v>
      </c>
      <c r="B32" s="161" t="s">
        <v>100</v>
      </c>
      <c r="C32" s="162"/>
      <c r="D32" s="162"/>
      <c r="E32" s="162"/>
      <c r="F32" s="162"/>
      <c r="G32" s="162"/>
      <c r="H32" s="163"/>
      <c r="I32" s="28" t="s">
        <v>8</v>
      </c>
      <c r="J32" s="26"/>
      <c r="K32" s="172">
        <v>2559</v>
      </c>
      <c r="L32" s="173"/>
      <c r="M32" s="24" t="s">
        <v>13</v>
      </c>
      <c r="N32" s="174"/>
      <c r="O32" s="175"/>
      <c r="P32" s="175"/>
      <c r="Q32" s="175"/>
      <c r="R32" s="175"/>
      <c r="S32" s="175"/>
      <c r="T32" s="175"/>
      <c r="U32" s="28" t="s">
        <v>22</v>
      </c>
      <c r="V32" s="26"/>
      <c r="W32" s="172"/>
      <c r="X32" s="17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>
      <c r="A33" s="24" t="s">
        <v>80</v>
      </c>
      <c r="B33" s="174" t="s">
        <v>112</v>
      </c>
      <c r="C33" s="175"/>
      <c r="D33" s="175"/>
      <c r="E33" s="175"/>
      <c r="F33" s="175"/>
      <c r="G33" s="175"/>
      <c r="H33" s="176"/>
      <c r="I33" s="28" t="s">
        <v>8</v>
      </c>
      <c r="J33" s="26"/>
      <c r="K33" s="172">
        <v>169</v>
      </c>
      <c r="L33" s="173"/>
      <c r="M33" s="24" t="s">
        <v>80</v>
      </c>
      <c r="N33" s="174"/>
      <c r="O33" s="175"/>
      <c r="P33" s="175"/>
      <c r="Q33" s="175"/>
      <c r="R33" s="175"/>
      <c r="S33" s="175"/>
      <c r="T33" s="175"/>
      <c r="U33" s="28" t="s">
        <v>22</v>
      </c>
      <c r="V33" s="26"/>
      <c r="W33" s="172"/>
      <c r="X33" s="17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>
      <c r="A34" s="24" t="s">
        <v>81</v>
      </c>
      <c r="B34" s="174"/>
      <c r="C34" s="175"/>
      <c r="D34" s="175"/>
      <c r="E34" s="175"/>
      <c r="F34" s="175"/>
      <c r="G34" s="175"/>
      <c r="H34" s="176"/>
      <c r="I34" s="28" t="s">
        <v>8</v>
      </c>
      <c r="J34" s="26"/>
      <c r="K34" s="172"/>
      <c r="L34" s="173"/>
      <c r="M34" s="24" t="s">
        <v>81</v>
      </c>
      <c r="N34" s="174"/>
      <c r="O34" s="175"/>
      <c r="P34" s="175"/>
      <c r="Q34" s="175"/>
      <c r="R34" s="175"/>
      <c r="S34" s="175"/>
      <c r="T34" s="175"/>
      <c r="U34" s="28" t="s">
        <v>22</v>
      </c>
      <c r="V34" s="26"/>
      <c r="W34" s="172"/>
      <c r="X34" s="17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>
      <c r="A35" s="24" t="s">
        <v>82</v>
      </c>
      <c r="B35" s="174"/>
      <c r="C35" s="175"/>
      <c r="D35" s="175"/>
      <c r="E35" s="175"/>
      <c r="F35" s="175"/>
      <c r="G35" s="175"/>
      <c r="H35" s="176"/>
      <c r="I35" s="28" t="s">
        <v>8</v>
      </c>
      <c r="J35" s="26"/>
      <c r="K35" s="159"/>
      <c r="L35" s="160"/>
      <c r="M35" s="24" t="s">
        <v>82</v>
      </c>
      <c r="N35" s="174"/>
      <c r="O35" s="175"/>
      <c r="P35" s="175"/>
      <c r="Q35" s="175"/>
      <c r="R35" s="175"/>
      <c r="S35" s="175"/>
      <c r="T35" s="175"/>
      <c r="U35" s="28" t="s">
        <v>22</v>
      </c>
      <c r="V35" s="26"/>
      <c r="W35" s="172"/>
      <c r="X35" s="17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>
      <c r="A36" s="24" t="s">
        <v>83</v>
      </c>
      <c r="B36" s="174"/>
      <c r="C36" s="175"/>
      <c r="D36" s="175"/>
      <c r="E36" s="175"/>
      <c r="F36" s="175"/>
      <c r="G36" s="175"/>
      <c r="H36" s="176"/>
      <c r="I36" s="28" t="s">
        <v>8</v>
      </c>
      <c r="J36" s="26"/>
      <c r="K36" s="172"/>
      <c r="L36" s="173"/>
      <c r="M36" s="24" t="s">
        <v>83</v>
      </c>
      <c r="N36" s="174"/>
      <c r="O36" s="175"/>
      <c r="P36" s="175"/>
      <c r="Q36" s="175"/>
      <c r="R36" s="175"/>
      <c r="S36" s="175"/>
      <c r="T36" s="175"/>
      <c r="U36" s="28" t="s">
        <v>22</v>
      </c>
      <c r="V36" s="26"/>
      <c r="W36" s="172"/>
      <c r="X36" s="17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>
      <c r="A37" s="24" t="s">
        <v>84</v>
      </c>
      <c r="B37" s="174"/>
      <c r="C37" s="175"/>
      <c r="D37" s="175"/>
      <c r="E37" s="175"/>
      <c r="F37" s="175"/>
      <c r="G37" s="175"/>
      <c r="H37" s="176"/>
      <c r="I37" s="28" t="s">
        <v>8</v>
      </c>
      <c r="J37" s="26"/>
      <c r="K37" s="172"/>
      <c r="L37" s="173"/>
      <c r="M37" s="24" t="s">
        <v>84</v>
      </c>
      <c r="N37" s="174"/>
      <c r="O37" s="175"/>
      <c r="P37" s="175"/>
      <c r="Q37" s="175"/>
      <c r="R37" s="175"/>
      <c r="S37" s="175"/>
      <c r="T37" s="175"/>
      <c r="U37" s="28" t="s">
        <v>22</v>
      </c>
      <c r="V37" s="26"/>
      <c r="W37" s="172"/>
      <c r="X37" s="17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>
      <c r="A38" s="24" t="s">
        <v>85</v>
      </c>
      <c r="B38" s="174"/>
      <c r="C38" s="175"/>
      <c r="D38" s="175"/>
      <c r="E38" s="175"/>
      <c r="F38" s="175"/>
      <c r="G38" s="175"/>
      <c r="H38" s="176"/>
      <c r="I38" s="28" t="s">
        <v>8</v>
      </c>
      <c r="J38" s="26"/>
      <c r="K38" s="172"/>
      <c r="L38" s="173"/>
      <c r="M38" s="24" t="s">
        <v>85</v>
      </c>
      <c r="N38" s="174"/>
      <c r="O38" s="175"/>
      <c r="P38" s="175"/>
      <c r="Q38" s="175"/>
      <c r="R38" s="175"/>
      <c r="S38" s="175"/>
      <c r="T38" s="175"/>
      <c r="U38" s="28" t="s">
        <v>22</v>
      </c>
      <c r="V38" s="26"/>
      <c r="W38" s="172"/>
      <c r="X38" s="17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>
      <c r="A39" s="24" t="s">
        <v>86</v>
      </c>
      <c r="B39" s="174"/>
      <c r="C39" s="175"/>
      <c r="D39" s="175"/>
      <c r="E39" s="175"/>
      <c r="F39" s="175"/>
      <c r="G39" s="175"/>
      <c r="H39" s="176"/>
      <c r="I39" s="28" t="s">
        <v>8</v>
      </c>
      <c r="J39" s="26"/>
      <c r="K39" s="172"/>
      <c r="L39" s="173"/>
      <c r="M39" s="24" t="s">
        <v>86</v>
      </c>
      <c r="N39" s="174"/>
      <c r="O39" s="175"/>
      <c r="P39" s="175"/>
      <c r="Q39" s="175"/>
      <c r="R39" s="175"/>
      <c r="S39" s="175"/>
      <c r="T39" s="175"/>
      <c r="U39" s="28" t="s">
        <v>22</v>
      </c>
      <c r="V39" s="26"/>
      <c r="W39" s="172"/>
      <c r="X39" s="17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>
      <c r="A40" s="24" t="s">
        <v>87</v>
      </c>
      <c r="B40" s="174"/>
      <c r="C40" s="175"/>
      <c r="D40" s="175"/>
      <c r="E40" s="175"/>
      <c r="F40" s="175"/>
      <c r="G40" s="175"/>
      <c r="H40" s="176"/>
      <c r="I40" s="28" t="s">
        <v>8</v>
      </c>
      <c r="J40" s="26"/>
      <c r="K40" s="172"/>
      <c r="L40" s="173"/>
      <c r="M40" s="24" t="s">
        <v>87</v>
      </c>
      <c r="N40" s="174"/>
      <c r="O40" s="175"/>
      <c r="P40" s="175"/>
      <c r="Q40" s="175"/>
      <c r="R40" s="175"/>
      <c r="S40" s="175"/>
      <c r="T40" s="175"/>
      <c r="U40" s="28" t="s">
        <v>22</v>
      </c>
      <c r="V40" s="26"/>
      <c r="W40" s="172"/>
      <c r="X40" s="17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>
      <c r="A41" s="24" t="s">
        <v>88</v>
      </c>
      <c r="B41" s="174"/>
      <c r="C41" s="175"/>
      <c r="D41" s="175"/>
      <c r="E41" s="175"/>
      <c r="F41" s="175"/>
      <c r="G41" s="175"/>
      <c r="H41" s="176"/>
      <c r="I41" s="28" t="s">
        <v>8</v>
      </c>
      <c r="J41" s="26"/>
      <c r="K41" s="172"/>
      <c r="L41" s="173"/>
      <c r="M41" s="24" t="s">
        <v>88</v>
      </c>
      <c r="N41" s="174"/>
      <c r="O41" s="175"/>
      <c r="P41" s="175"/>
      <c r="Q41" s="175"/>
      <c r="R41" s="175"/>
      <c r="S41" s="175"/>
      <c r="T41" s="175"/>
      <c r="U41" s="28" t="s">
        <v>22</v>
      </c>
      <c r="V41" s="26"/>
      <c r="W41" s="172"/>
      <c r="X41" s="17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>
      <c r="A42" s="24" t="s">
        <v>89</v>
      </c>
      <c r="B42" s="174"/>
      <c r="C42" s="175"/>
      <c r="D42" s="175"/>
      <c r="E42" s="175"/>
      <c r="F42" s="175"/>
      <c r="G42" s="175"/>
      <c r="H42" s="176"/>
      <c r="I42" s="28" t="s">
        <v>8</v>
      </c>
      <c r="J42" s="26"/>
      <c r="K42" s="172"/>
      <c r="L42" s="173"/>
      <c r="M42" s="24" t="s">
        <v>89</v>
      </c>
      <c r="N42" s="174"/>
      <c r="O42" s="175"/>
      <c r="P42" s="175"/>
      <c r="Q42" s="175"/>
      <c r="R42" s="175"/>
      <c r="S42" s="175"/>
      <c r="T42" s="175"/>
      <c r="U42" s="28" t="s">
        <v>22</v>
      </c>
      <c r="V42" s="26"/>
      <c r="W42" s="172"/>
      <c r="X42" s="17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3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N35:T35"/>
    <mergeCell ref="W35:X35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AM26:AS27"/>
    <mergeCell ref="AA26:AG27"/>
    <mergeCell ref="N26:T26"/>
    <mergeCell ref="K26:L26"/>
    <mergeCell ref="K27:L27"/>
    <mergeCell ref="W29:X29"/>
    <mergeCell ref="W30:X30"/>
    <mergeCell ref="J5:J6"/>
    <mergeCell ref="K5:K6"/>
    <mergeCell ref="L5:L6"/>
    <mergeCell ref="P4:P5"/>
    <mergeCell ref="Q4:Q5"/>
    <mergeCell ref="U5:U6"/>
    <mergeCell ref="N28:T28"/>
    <mergeCell ref="K29:L29"/>
    <mergeCell ref="K30:L30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W26:X26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G23:AS23"/>
    <mergeCell ref="W27:X27"/>
    <mergeCell ref="AK26:AL27"/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8:H28"/>
    <mergeCell ref="B25:H25"/>
    <mergeCell ref="AM1:AO1"/>
    <mergeCell ref="K28:L28"/>
    <mergeCell ref="K23:L23"/>
    <mergeCell ref="K24:L24"/>
    <mergeCell ref="K25:L2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0"/>
  <sheetViews>
    <sheetView showGridLines="0" zoomScaleNormal="100" workbookViewId="0">
      <selection activeCell="B1" sqref="B1"/>
    </sheetView>
  </sheetViews>
  <sheetFormatPr defaultColWidth="7.6640625" defaultRowHeight="13.2" outlineLevelRow="1" outlineLevelCol="1"/>
  <cols>
    <col min="1" max="1" width="6.6640625" style="46" customWidth="1"/>
    <col min="2" max="2" width="7.6640625" style="58" customWidth="1"/>
    <col min="3" max="3" width="18.6640625" style="46" customWidth="1"/>
    <col min="4" max="12" width="6.6640625" style="46" customWidth="1"/>
    <col min="13" max="13" width="7.6640625" style="46"/>
    <col min="14" max="14" width="18.88671875" style="46" hidden="1" customWidth="1" outlineLevel="1"/>
    <col min="15" max="15" width="7.6640625" style="46" collapsed="1"/>
    <col min="16" max="16384" width="7.6640625" style="46"/>
  </cols>
  <sheetData>
    <row r="1" spans="1:14" ht="24.6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>
      <c r="C3" s="48" t="s">
        <v>37</v>
      </c>
      <c r="D3" s="67" t="str">
        <f>Súmula!AA26</f>
        <v>CEPE 2004</v>
      </c>
      <c r="E3" s="68"/>
      <c r="F3" s="68"/>
      <c r="G3" s="69">
        <f>Súmula!AH26</f>
        <v>28</v>
      </c>
      <c r="H3" s="66" t="s">
        <v>3</v>
      </c>
      <c r="I3" s="70">
        <f>Súmula!AK26</f>
        <v>22</v>
      </c>
      <c r="J3" s="71"/>
      <c r="K3" s="71"/>
      <c r="L3" s="72" t="str">
        <f>Súmula!AM26</f>
        <v>SPFC</v>
      </c>
    </row>
    <row r="4" spans="1:14" ht="6" customHeight="1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>
      <c r="C5" s="48" t="s">
        <v>38</v>
      </c>
      <c r="D5" s="190" t="str">
        <f>Súmula!AG23</f>
        <v>21 de Março &amp; 25 de Abril de 2026</v>
      </c>
      <c r="E5" s="191"/>
      <c r="F5" s="192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/>
    <row r="7" spans="1:14" ht="18" customHeight="1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899999999999999" customHeight="1">
      <c r="A8" s="52">
        <f>Súmula!A23</f>
        <v>1</v>
      </c>
      <c r="B8" s="64">
        <f>IF(C8="","",Súmula!K23)</f>
        <v>1532</v>
      </c>
      <c r="C8" s="63" t="str">
        <f>IF(Súmula!B23="","",Súmula!B23)</f>
        <v>BASÍLIO</v>
      </c>
      <c r="D8" s="52">
        <f>IF(C8="","",SUM(F8:H8))</f>
        <v>1</v>
      </c>
      <c r="E8" s="81">
        <f>IF(C8="","",(F8*2)+G8)</f>
        <v>1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3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Basílio 1/2,</v>
      </c>
    </row>
    <row r="9" spans="1:14" ht="18.899999999999999" customHeight="1">
      <c r="A9" s="52">
        <f>Súmula!A24</f>
        <v>2</v>
      </c>
      <c r="B9" s="64">
        <f>IF(C9="","",Súmula!K24)</f>
        <v>2611</v>
      </c>
      <c r="C9" s="63" t="str">
        <f>IF(Súmula!B24="","",Súmula!B24)</f>
        <v>JOÃO CHAGAS</v>
      </c>
      <c r="D9" s="52">
        <f t="shared" ref="D9:D16" si="0">IF(C9="","",SUM(F9:H9))</f>
        <v>4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7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14</v>
      </c>
      <c r="K9" s="52">
        <f t="shared" ref="K9:K16" si="2">IF(C9="","",I9-J9)</f>
        <v>-7</v>
      </c>
      <c r="L9" s="52"/>
      <c r="N9" s="52" t="str">
        <f t="shared" ref="N9:N27" si="3">IF(N10="",IF(C9="","",PROPER(C9)&amp;" "&amp;E9&amp;"/"&amp;D9*2),IF(C9="","",PROPER(C9)&amp;" "&amp;E9&amp;"/"&amp;D9*2&amp;","))</f>
        <v>João Chagas 0/8,</v>
      </c>
    </row>
    <row r="10" spans="1:14" ht="18.899999999999999" customHeight="1">
      <c r="A10" s="52">
        <f>Súmula!A25</f>
        <v>3</v>
      </c>
      <c r="B10" s="64">
        <f>IF(C10="","",Súmula!K25)</f>
        <v>1722</v>
      </c>
      <c r="C10" s="63" t="str">
        <f>IF(Súmula!B28="","",Súmula!B25)</f>
        <v>WALNIR</v>
      </c>
      <c r="D10" s="52">
        <f t="shared" si="0"/>
        <v>5</v>
      </c>
      <c r="E10" s="81">
        <f t="shared" si="1"/>
        <v>8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20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52">
        <f t="shared" si="2"/>
        <v>8</v>
      </c>
      <c r="L10" s="52"/>
      <c r="N10" s="52" t="str">
        <f t="shared" si="3"/>
        <v>Walnir 8/10,</v>
      </c>
    </row>
    <row r="11" spans="1:14" ht="18.899999999999999" customHeight="1">
      <c r="A11" s="52">
        <f>Súmula!A26</f>
        <v>4</v>
      </c>
      <c r="B11" s="64">
        <f>IF(C11="","",Súmula!K26)</f>
        <v>134</v>
      </c>
      <c r="C11" s="63" t="str">
        <f>IF(Súmula!B26="","",Súmula!B26)</f>
        <v>MARIO NOVAES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2</v>
      </c>
      <c r="L11" s="52"/>
      <c r="N11" s="52" t="str">
        <f t="shared" si="3"/>
        <v>Mario Novaes 6/10,</v>
      </c>
    </row>
    <row r="12" spans="1:14" ht="18.899999999999999" customHeight="1">
      <c r="A12" s="52">
        <f>Súmula!A27</f>
        <v>5</v>
      </c>
      <c r="B12" s="64">
        <f>IF(C12="","",Súmula!K27)</f>
        <v>10</v>
      </c>
      <c r="C12" s="63" t="str">
        <f>IF(Súmula!B27="","",Súmula!B27)</f>
        <v>CASTILHO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19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52">
        <f t="shared" si="2"/>
        <v>1</v>
      </c>
      <c r="L12" s="52"/>
      <c r="N12" s="52" t="str">
        <f t="shared" si="3"/>
        <v>Castilho 6/10,</v>
      </c>
    </row>
    <row r="13" spans="1:14" ht="18.899999999999999" customHeight="1">
      <c r="A13" s="52" t="str">
        <f>Súmula!A28</f>
        <v>R1</v>
      </c>
      <c r="B13" s="64">
        <f>IF(C13="","",Súmula!K28)</f>
        <v>2361</v>
      </c>
      <c r="C13" s="63" t="str">
        <f>IF(Súmula!B28="","",Súmula!B28)</f>
        <v>RUSSO</v>
      </c>
      <c r="D13" s="52">
        <f t="shared" si="0"/>
        <v>4</v>
      </c>
      <c r="E13" s="81">
        <f t="shared" si="1"/>
        <v>7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3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15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11</v>
      </c>
      <c r="L13" s="52"/>
      <c r="N13" s="52" t="str">
        <f t="shared" si="3"/>
        <v>Russo 7/8,</v>
      </c>
    </row>
    <row r="14" spans="1:14" ht="18.899999999999999" customHeight="1">
      <c r="A14" s="52" t="str">
        <f>Súmula!A29</f>
        <v>R2</v>
      </c>
      <c r="B14" s="64">
        <f>IF(C14="","",Súmula!K29)</f>
        <v>2647</v>
      </c>
      <c r="C14" s="63" t="str">
        <f>IF(Súmula!B29="","",Súmula!B29)</f>
        <v>ANGELO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Angelo 0/0,</v>
      </c>
    </row>
    <row r="15" spans="1:14" ht="18.899999999999999" customHeight="1">
      <c r="A15" s="52" t="str">
        <f>Súmula!A30</f>
        <v>R3</v>
      </c>
      <c r="B15" s="64">
        <f>IF(C15="","",Súmula!K30)</f>
        <v>2595</v>
      </c>
      <c r="C15" s="63" t="str">
        <f>IF(Súmula!B30="","",Súmula!B30)</f>
        <v>MANOEL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Manoel 0/0,</v>
      </c>
    </row>
    <row r="16" spans="1:14" ht="18.899999999999999" customHeight="1">
      <c r="A16" s="52" t="str">
        <f>Súmula!A31</f>
        <v>R4</v>
      </c>
      <c r="B16" s="64">
        <f>IF(C16="","",Súmula!K31)</f>
        <v>2365</v>
      </c>
      <c r="C16" s="63" t="str">
        <f>IF(Súmula!B31="","",Súmula!B31)</f>
        <v>PEPE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Pepe 0/0,</v>
      </c>
    </row>
    <row r="17" spans="1:14" ht="18.899999999999999" customHeight="1">
      <c r="A17" s="52" t="str">
        <f>Súmula!A32</f>
        <v>R5</v>
      </c>
      <c r="B17" s="64">
        <f>IF(C17="","",Súmula!K32)</f>
        <v>2559</v>
      </c>
      <c r="C17" s="63" t="str">
        <f>IF(Súmula!B32="","",Súmula!B32)</f>
        <v>SERGIO TEACHER</v>
      </c>
      <c r="D17" s="52">
        <f t="shared" ref="D17:D25" si="4">IF(C17="","",SUM(F17:H17))</f>
        <v>0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52">
        <f t="shared" ref="K17:K25" si="5">IF(C17="","",I17-J17)</f>
        <v>0</v>
      </c>
      <c r="L17" s="52"/>
      <c r="N17" s="52" t="str">
        <f t="shared" si="3"/>
        <v>Sergio Teacher 0/0,</v>
      </c>
    </row>
    <row r="18" spans="1:14" ht="18.899999999999999" customHeight="1" outlineLevel="1">
      <c r="A18" s="52" t="str">
        <f>Súmula!A33</f>
        <v>R6</v>
      </c>
      <c r="B18" s="64">
        <f>IF(C18="","",Súmula!K33)</f>
        <v>169</v>
      </c>
      <c r="C18" s="63" t="str">
        <f>IF(Súmula!B33="","",Súmula!B33)</f>
        <v>NOVAES</v>
      </c>
      <c r="D18" s="52">
        <f t="shared" si="4"/>
        <v>1</v>
      </c>
      <c r="E18" s="81">
        <f t="shared" si="1"/>
        <v>0</v>
      </c>
      <c r="F18" s="52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>0</v>
      </c>
      <c r="G18" s="52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>0</v>
      </c>
      <c r="H18" s="52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>1</v>
      </c>
      <c r="I18" s="52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>1</v>
      </c>
      <c r="J18" s="52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>4</v>
      </c>
      <c r="K18" s="52">
        <f t="shared" si="5"/>
        <v>-3</v>
      </c>
      <c r="L18" s="52"/>
      <c r="N18" s="52" t="str">
        <f t="shared" si="3"/>
        <v>Novaes 0/2</v>
      </c>
    </row>
    <row r="19" spans="1:14" ht="18.899999999999999" customHeight="1" outlineLevel="1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899999999999999" customHeight="1" outlineLevel="1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899999999999999" customHeight="1" outlineLevel="1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899999999999999" customHeight="1" outlineLevel="1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899999999999999" customHeight="1" outlineLevel="1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899999999999999" customHeight="1" outlineLevel="1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899999999999999" customHeight="1" outlineLevel="1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899999999999999" customHeight="1" outlineLevel="1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899999999999999" customHeight="1" outlineLevel="1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899999999999999" customHeight="1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28</v>
      </c>
      <c r="F28" s="80">
        <f t="shared" si="6"/>
        <v>11</v>
      </c>
      <c r="G28" s="80">
        <f t="shared" si="6"/>
        <v>6</v>
      </c>
      <c r="H28" s="80">
        <f t="shared" si="6"/>
        <v>8</v>
      </c>
      <c r="I28" s="80">
        <f t="shared" si="6"/>
        <v>85</v>
      </c>
      <c r="J28" s="80">
        <f t="shared" si="6"/>
        <v>73</v>
      </c>
      <c r="K28" s="80">
        <f t="shared" si="6"/>
        <v>12</v>
      </c>
      <c r="L28" s="80"/>
    </row>
    <row r="29" spans="1:14" ht="19.5" customHeight="1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899999999999999" customHeight="1">
      <c r="A31" s="52">
        <f>Súmula!M23</f>
        <v>1</v>
      </c>
      <c r="B31" s="64">
        <f>IF(C31="","",Súmula!W23)</f>
        <v>1479</v>
      </c>
      <c r="C31" s="63" t="str">
        <f>IF(Súmula!N23="","",Súmula!N23)</f>
        <v>DANI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17</v>
      </c>
      <c r="K31" s="52">
        <f>IF(C31="","",I31-J31)</f>
        <v>0</v>
      </c>
      <c r="L31" s="52"/>
      <c r="N31" s="52" t="str">
        <f t="shared" ref="N31:N50" si="8">IF(N32="",IF(C31="","",PROPER(C31)&amp;" "&amp;E31&amp;"/"&amp;D31*2),IF(C31="","",PROPER(C31)&amp;" "&amp;E31&amp;"/"&amp;D31*2&amp;","))</f>
        <v>Dani 5/10,</v>
      </c>
    </row>
    <row r="32" spans="1:14" ht="18.899999999999999" customHeight="1">
      <c r="A32" s="52">
        <f>Súmula!M24</f>
        <v>2</v>
      </c>
      <c r="B32" s="64">
        <f>IF(C32="","",Súmula!W24)</f>
        <v>2597</v>
      </c>
      <c r="C32" s="63" t="str">
        <f>IF(Súmula!N24="","",Súmula!N24)</f>
        <v>EDILSON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-2</v>
      </c>
      <c r="L32" s="52"/>
      <c r="N32" s="52" t="str">
        <f t="shared" si="8"/>
        <v>Edilson 4/10,</v>
      </c>
    </row>
    <row r="33" spans="1:14" ht="18.899999999999999" customHeight="1">
      <c r="A33" s="52">
        <f>Súmula!M25</f>
        <v>3</v>
      </c>
      <c r="B33" s="64">
        <f>IF(C33="","",Súmula!W25)</f>
        <v>2166</v>
      </c>
      <c r="C33" s="63" t="str">
        <f>IF(Súmula!N25="","",Súmula!N25)</f>
        <v>NILO</v>
      </c>
      <c r="D33" s="52">
        <f t="shared" si="9"/>
        <v>5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23</v>
      </c>
      <c r="K33" s="52">
        <f t="shared" si="10"/>
        <v>-11</v>
      </c>
      <c r="L33" s="52"/>
      <c r="N33" s="52" t="str">
        <f t="shared" si="8"/>
        <v>Nilo 3/10,</v>
      </c>
    </row>
    <row r="34" spans="1:14" ht="18.899999999999999" customHeight="1">
      <c r="A34" s="52">
        <f>Súmula!M26</f>
        <v>4</v>
      </c>
      <c r="B34" s="64">
        <f>IF(C34="","",Súmula!W26)</f>
        <v>2404</v>
      </c>
      <c r="C34" s="63" t="str">
        <f>IF(Súmula!N26="","",Súmula!N26)</f>
        <v>CHICALSKI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3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15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52">
        <f t="shared" si="10"/>
        <v>0</v>
      </c>
      <c r="L34" s="52"/>
      <c r="N34" s="52" t="str">
        <f t="shared" si="8"/>
        <v>Chicalski 5/10,</v>
      </c>
    </row>
    <row r="35" spans="1:14" ht="18.899999999999999" customHeight="1">
      <c r="A35" s="52">
        <f>Súmula!M27</f>
        <v>5</v>
      </c>
      <c r="B35" s="64">
        <f>IF(C35="","",Súmula!W27)</f>
        <v>2345</v>
      </c>
      <c r="C35" s="63" t="str">
        <f>IF(Súmula!N27="","",Súmula!N27)</f>
        <v>RODRIGO</v>
      </c>
      <c r="D35" s="52">
        <f t="shared" si="9"/>
        <v>1</v>
      </c>
      <c r="E35" s="81">
        <f t="shared" si="7"/>
        <v>1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3</v>
      </c>
      <c r="K35" s="52">
        <f t="shared" si="10"/>
        <v>0</v>
      </c>
      <c r="L35" s="52"/>
      <c r="N35" s="52" t="str">
        <f t="shared" si="8"/>
        <v>Rodrigo 1/2,</v>
      </c>
    </row>
    <row r="36" spans="1:14" ht="18.899999999999999" customHeight="1">
      <c r="A36" s="52" t="str">
        <f>Súmula!M28</f>
        <v>R1</v>
      </c>
      <c r="B36" s="64">
        <f>IF(C36="","",Súmula!W28)</f>
        <v>2402</v>
      </c>
      <c r="C36" s="63" t="str">
        <f>IF(Súmula!N28="","",Súmula!N28)</f>
        <v>JUNINHO</v>
      </c>
      <c r="D36" s="52">
        <f t="shared" si="9"/>
        <v>4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14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13</v>
      </c>
      <c r="K36" s="52">
        <f t="shared" si="10"/>
        <v>1</v>
      </c>
      <c r="L36" s="52"/>
      <c r="N36" s="52" t="str">
        <f t="shared" si="8"/>
        <v>Juninho 4/8,</v>
      </c>
    </row>
    <row r="37" spans="1:14" ht="18.899999999999999" customHeight="1">
      <c r="A37" s="52" t="str">
        <f>Súmula!M29</f>
        <v>R2</v>
      </c>
      <c r="B37" s="64">
        <f>IF(C37="","",Súmula!W29)</f>
        <v>1255</v>
      </c>
      <c r="C37" s="63" t="str">
        <f>IF(Súmula!N29="","",Súmula!N29)</f>
        <v>TELE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Tele 0/0</v>
      </c>
    </row>
    <row r="38" spans="1:14" ht="18.899999999999999" customHeight="1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899999999999999" customHeight="1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899999999999999" customHeight="1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899999999999999" customHeight="1" outlineLevel="1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899999999999999" customHeight="1" outlineLevel="1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899999999999999" customHeight="1" outlineLevel="1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899999999999999" customHeight="1" outlineLevel="1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899999999999999" customHeight="1" outlineLevel="1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899999999999999" customHeight="1" outlineLevel="1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899999999999999" customHeight="1" outlineLevel="1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899999999999999" customHeight="1" outlineLevel="1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899999999999999" customHeight="1" outlineLevel="1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899999999999999" customHeight="1" outlineLevel="1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899999999999999" customHeight="1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22</v>
      </c>
      <c r="F51" s="80">
        <f t="shared" si="13"/>
        <v>8</v>
      </c>
      <c r="G51" s="80">
        <f t="shared" si="13"/>
        <v>6</v>
      </c>
      <c r="H51" s="80">
        <f t="shared" si="13"/>
        <v>11</v>
      </c>
      <c r="I51" s="80">
        <f t="shared" si="13"/>
        <v>73</v>
      </c>
      <c r="J51" s="80">
        <f t="shared" si="13"/>
        <v>85</v>
      </c>
      <c r="K51" s="80">
        <f t="shared" si="13"/>
        <v>-12</v>
      </c>
      <c r="L51" s="80"/>
    </row>
    <row r="52" spans="1:14" ht="6" customHeight="1"/>
    <row r="53" spans="1:14" ht="18" customHeight="1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>
      <c r="A63" s="193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2004:28 - Basílio 1/2,  João Chagas 0/8,  Walnir 8/10,  Mario Novaes 6/10,  Castilho 6/10,  Russo 7/8,  Angelo 0/0,  Manoel 0/0,  Pepe 0/0,  Sergio Teacher 0/0,  Novaes 0/2                  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</row>
    <row r="64" spans="1:14" ht="15" customHeight="1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</row>
    <row r="65" spans="1:12" ht="15" customHeight="1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</row>
    <row r="66" spans="1:12" ht="15" customHeight="1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</row>
    <row r="67" spans="1:12" ht="15" customHeight="1">
      <c r="A67" s="193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SPFC:22 - Dani 5/10,  Edilson 4/10,  Nilo 3/10,  Chicalski 5/10,  Rodrigo 1/2,  Juninho 4/8,  Tele 0/0                          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68" spans="1:12" ht="15" customHeight="1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</row>
    <row r="69" spans="1:12" ht="15" customHeight="1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</row>
    <row r="70" spans="1:12" ht="15" customHeight="1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</row>
    <row r="71" spans="1:12" ht="15" customHeight="1">
      <c r="B71" s="46"/>
    </row>
    <row r="72" spans="1:12" ht="15" customHeight="1">
      <c r="B72" s="46"/>
    </row>
    <row r="73" spans="1:12" ht="15" customHeight="1">
      <c r="B73" s="46"/>
    </row>
    <row r="74" spans="1:12" ht="15" customHeight="1">
      <c r="B74" s="46"/>
    </row>
    <row r="75" spans="1:12" ht="15" customHeight="1">
      <c r="B75" s="46"/>
    </row>
    <row r="76" spans="1:12" ht="15" customHeight="1">
      <c r="B76" s="46"/>
    </row>
    <row r="77" spans="1:12" ht="15" customHeight="1">
      <c r="B77" s="46"/>
    </row>
    <row r="78" spans="1:12" ht="15" customHeight="1">
      <c r="B78" s="46"/>
    </row>
    <row r="79" spans="1:12" ht="15" customHeight="1">
      <c r="B79" s="46"/>
    </row>
    <row r="80" spans="1:12" ht="15" customHeight="1">
      <c r="B80" s="46"/>
    </row>
    <row r="81" spans="2:2" ht="15" customHeight="1">
      <c r="B81" s="46"/>
    </row>
    <row r="82" spans="2:2" ht="15" customHeight="1">
      <c r="B82" s="46"/>
    </row>
    <row r="83" spans="2:2" ht="15" customHeight="1">
      <c r="B83" s="46"/>
    </row>
    <row r="84" spans="2:2" ht="15" customHeight="1">
      <c r="B84" s="46"/>
    </row>
    <row r="85" spans="2:2" ht="15" customHeight="1">
      <c r="B85" s="46"/>
    </row>
    <row r="86" spans="2:2" ht="15" customHeight="1">
      <c r="B86" s="46"/>
    </row>
    <row r="87" spans="2:2" ht="15" customHeight="1">
      <c r="B87" s="46"/>
    </row>
    <row r="88" spans="2:2" ht="15" customHeight="1">
      <c r="B88" s="46"/>
    </row>
    <row r="89" spans="2:2" ht="15" customHeight="1">
      <c r="B89" s="46"/>
    </row>
    <row r="90" spans="2:2" ht="15" customHeight="1">
      <c r="B90" s="46"/>
    </row>
    <row r="91" spans="2:2" ht="15" customHeight="1">
      <c r="B91" s="46"/>
    </row>
    <row r="92" spans="2:2" ht="15" customHeight="1">
      <c r="B92" s="46"/>
    </row>
    <row r="93" spans="2:2" ht="15" customHeight="1">
      <c r="B93" s="46"/>
    </row>
    <row r="94" spans="2:2" ht="15" customHeight="1">
      <c r="B94" s="46"/>
    </row>
    <row r="95" spans="2:2" ht="15" customHeight="1">
      <c r="B95" s="46"/>
    </row>
    <row r="96" spans="2:2" ht="15" customHeight="1">
      <c r="B96" s="46"/>
    </row>
    <row r="97" spans="2:2" ht="15" customHeight="1">
      <c r="B97" s="46"/>
    </row>
    <row r="98" spans="2:2" ht="15" customHeight="1">
      <c r="B98" s="46"/>
    </row>
    <row r="99" spans="2:2" ht="15" customHeight="1">
      <c r="B99" s="46"/>
    </row>
    <row r="100" spans="2:2" ht="15" customHeight="1">
      <c r="B100" s="46"/>
    </row>
    <row r="101" spans="2:2" ht="15" customHeight="1">
      <c r="B101" s="46"/>
    </row>
    <row r="102" spans="2:2" ht="15" customHeight="1">
      <c r="B102" s="46"/>
    </row>
    <row r="103" spans="2:2" ht="15" customHeight="1">
      <c r="B103" s="46"/>
    </row>
    <row r="104" spans="2:2" ht="15" customHeight="1">
      <c r="B104" s="46"/>
    </row>
    <row r="105" spans="2:2" ht="15" customHeight="1">
      <c r="B105" s="46"/>
    </row>
    <row r="106" spans="2:2" ht="15" customHeight="1">
      <c r="B106" s="46"/>
    </row>
    <row r="107" spans="2:2" ht="15" customHeight="1">
      <c r="B107" s="46"/>
    </row>
    <row r="108" spans="2:2" ht="15" customHeight="1">
      <c r="B108" s="46"/>
    </row>
    <row r="109" spans="2:2" ht="15" customHeight="1">
      <c r="B109" s="46"/>
    </row>
    <row r="110" spans="2:2" ht="15" customHeight="1">
      <c r="B110" s="46"/>
    </row>
    <row r="111" spans="2:2" ht="15" customHeight="1">
      <c r="B111" s="46"/>
    </row>
    <row r="112" spans="2:2" ht="15" customHeight="1">
      <c r="B112" s="46"/>
    </row>
    <row r="113" spans="2:2" ht="15" customHeight="1">
      <c r="B113" s="46"/>
    </row>
    <row r="114" spans="2:2" ht="15" customHeight="1">
      <c r="B114" s="46"/>
    </row>
    <row r="115" spans="2:2" ht="15" customHeight="1">
      <c r="B115" s="46"/>
    </row>
    <row r="116" spans="2:2" ht="15" customHeight="1">
      <c r="B116" s="46"/>
    </row>
    <row r="117" spans="2:2" ht="15" customHeight="1">
      <c r="B117" s="46"/>
    </row>
    <row r="118" spans="2:2" ht="15" customHeight="1">
      <c r="B118" s="46"/>
    </row>
    <row r="119" spans="2:2" ht="15" customHeight="1">
      <c r="B119" s="46"/>
    </row>
    <row r="120" spans="2:2" ht="15" customHeight="1">
      <c r="B120" s="46"/>
    </row>
    <row r="121" spans="2:2" ht="15" customHeight="1">
      <c r="B121" s="46"/>
    </row>
    <row r="122" spans="2:2" ht="15" customHeight="1">
      <c r="B122" s="46"/>
    </row>
    <row r="123" spans="2:2" ht="15" customHeight="1">
      <c r="B123" s="46"/>
    </row>
    <row r="124" spans="2:2" ht="15" customHeight="1">
      <c r="B124" s="46"/>
    </row>
    <row r="125" spans="2:2" ht="15" customHeight="1">
      <c r="B125" s="46"/>
    </row>
    <row r="126" spans="2:2" ht="15" customHeight="1">
      <c r="B126" s="46"/>
    </row>
    <row r="127" spans="2:2" ht="15" customHeight="1">
      <c r="B127" s="46"/>
    </row>
    <row r="128" spans="2:2" ht="15" customHeight="1">
      <c r="B128" s="46"/>
    </row>
    <row r="129" spans="2:2" ht="15" customHeight="1">
      <c r="B129" s="46"/>
    </row>
    <row r="130" spans="2:2" ht="15" customHeight="1">
      <c r="B130" s="46"/>
    </row>
    <row r="131" spans="2:2" ht="15" customHeight="1">
      <c r="B131" s="46"/>
    </row>
    <row r="132" spans="2:2" ht="15" customHeight="1">
      <c r="B132" s="46"/>
    </row>
    <row r="133" spans="2:2" ht="15" customHeight="1">
      <c r="B133" s="46"/>
    </row>
    <row r="134" spans="2:2" ht="15" customHeight="1">
      <c r="B134" s="46"/>
    </row>
    <row r="135" spans="2:2" ht="15" customHeight="1">
      <c r="B135" s="46"/>
    </row>
    <row r="136" spans="2:2" ht="15" customHeight="1">
      <c r="B136" s="46"/>
    </row>
    <row r="137" spans="2:2" ht="15" customHeight="1">
      <c r="B137" s="46"/>
    </row>
    <row r="138" spans="2:2" ht="15" customHeight="1">
      <c r="B138" s="46"/>
    </row>
    <row r="139" spans="2:2" ht="15" customHeight="1">
      <c r="B139" s="46"/>
    </row>
    <row r="140" spans="2:2" ht="15" customHeight="1">
      <c r="B140" s="46"/>
    </row>
    <row r="141" spans="2:2" ht="15" customHeight="1">
      <c r="B141" s="46"/>
    </row>
    <row r="142" spans="2:2" ht="15" customHeight="1">
      <c r="B142" s="46"/>
    </row>
    <row r="143" spans="2:2" ht="15" customHeight="1">
      <c r="B143" s="46"/>
    </row>
    <row r="144" spans="2:2" ht="15" customHeight="1">
      <c r="B144" s="46"/>
    </row>
    <row r="145" spans="2:2" ht="15" customHeight="1">
      <c r="B145" s="46"/>
    </row>
    <row r="146" spans="2:2" ht="15" customHeight="1">
      <c r="B146" s="46"/>
    </row>
    <row r="147" spans="2:2" ht="15" customHeight="1">
      <c r="B147" s="46"/>
    </row>
    <row r="148" spans="2:2" ht="15" customHeight="1">
      <c r="B148" s="46"/>
    </row>
    <row r="149" spans="2:2" ht="15" customHeight="1">
      <c r="B149" s="46"/>
    </row>
    <row r="150" spans="2:2" ht="15" customHeight="1">
      <c r="B150" s="46"/>
    </row>
  </sheetData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6640625" defaultRowHeight="13.8"/>
  <cols>
    <col min="1" max="1" width="3.88671875" style="149" customWidth="1"/>
    <col min="2" max="2" width="2.33203125" style="149" customWidth="1"/>
    <col min="3" max="4" width="3.88671875" style="149" customWidth="1"/>
    <col min="5" max="5" width="2.33203125" style="149" customWidth="1"/>
    <col min="6" max="7" width="3.88671875" style="149" customWidth="1"/>
    <col min="8" max="8" width="2.33203125" style="149" customWidth="1"/>
    <col min="9" max="10" width="3.88671875" style="149" customWidth="1"/>
    <col min="11" max="11" width="2.33203125" style="149" customWidth="1"/>
    <col min="12" max="13" width="3.88671875" style="149" customWidth="1"/>
    <col min="14" max="14" width="2.33203125" style="149" customWidth="1"/>
    <col min="15" max="16" width="3.88671875" style="149" customWidth="1"/>
    <col min="17" max="17" width="2.33203125" style="149" customWidth="1"/>
    <col min="18" max="19" width="3.88671875" style="149" customWidth="1"/>
    <col min="20" max="20" width="2.33203125" style="149" customWidth="1"/>
    <col min="21" max="22" width="3.88671875" style="149" customWidth="1"/>
    <col min="23" max="23" width="2.33203125" style="149" customWidth="1"/>
    <col min="24" max="25" width="3.88671875" style="149" customWidth="1"/>
    <col min="26" max="26" width="2.33203125" style="149" customWidth="1"/>
    <col min="27" max="28" width="3.88671875" style="149" customWidth="1"/>
    <col min="29" max="29" width="2.33203125" style="149" customWidth="1"/>
    <col min="30" max="31" width="3.88671875" style="149" customWidth="1"/>
    <col min="32" max="32" width="2.33203125" style="149" customWidth="1"/>
    <col min="33" max="34" width="3.88671875" style="149" customWidth="1"/>
    <col min="35" max="35" width="2.33203125" style="149" customWidth="1"/>
    <col min="36" max="37" width="3.88671875" style="149" customWidth="1"/>
    <col min="38" max="38" width="2.33203125" style="149" customWidth="1"/>
    <col min="39" max="40" width="3.88671875" style="149" customWidth="1"/>
    <col min="41" max="41" width="2.33203125" style="149" customWidth="1"/>
    <col min="42" max="43" width="3.88671875" style="149" customWidth="1"/>
    <col min="44" max="44" width="2.33203125" style="149" customWidth="1"/>
    <col min="45" max="45" width="3.88671875" style="149" customWidth="1"/>
    <col min="46" max="16384" width="4.6640625" style="120"/>
  </cols>
  <sheetData>
    <row r="1" spans="1:55" s="121" customFormat="1" ht="33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5"/>
      <c r="AN1" s="215"/>
      <c r="AO1" s="215"/>
      <c r="AP1" s="119"/>
      <c r="AQ1" s="215"/>
      <c r="AR1" s="215"/>
      <c r="AS1" s="215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3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>
      <c r="A4" s="129"/>
      <c r="B4" s="130"/>
      <c r="C4" s="130"/>
      <c r="D4" s="130"/>
      <c r="E4" s="130"/>
      <c r="F4" s="130"/>
      <c r="G4" s="211"/>
      <c r="H4" s="213" t="s">
        <v>0</v>
      </c>
      <c r="I4" s="209"/>
      <c r="J4" s="129"/>
      <c r="K4" s="130"/>
      <c r="L4" s="130"/>
      <c r="M4" s="130"/>
      <c r="N4" s="130"/>
      <c r="O4" s="130"/>
      <c r="P4" s="211"/>
      <c r="Q4" s="213" t="s">
        <v>0</v>
      </c>
      <c r="R4" s="209"/>
      <c r="S4" s="129"/>
      <c r="T4" s="130"/>
      <c r="U4" s="130"/>
      <c r="V4" s="130"/>
      <c r="W4" s="130"/>
      <c r="X4" s="130"/>
      <c r="Y4" s="211"/>
      <c r="Z4" s="213" t="s">
        <v>0</v>
      </c>
      <c r="AA4" s="209"/>
      <c r="AB4" s="129"/>
      <c r="AC4" s="130"/>
      <c r="AD4" s="130"/>
      <c r="AE4" s="130"/>
      <c r="AF4" s="130"/>
      <c r="AG4" s="130"/>
      <c r="AH4" s="211"/>
      <c r="AI4" s="213" t="s">
        <v>0</v>
      </c>
      <c r="AJ4" s="209"/>
      <c r="AK4" s="129"/>
      <c r="AL4" s="130"/>
      <c r="AM4" s="130"/>
      <c r="AN4" s="130"/>
      <c r="AO4" s="130"/>
      <c r="AP4" s="130"/>
      <c r="AQ4" s="211"/>
      <c r="AR4" s="213" t="s">
        <v>0</v>
      </c>
      <c r="AS4" s="209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>
      <c r="A5" s="211"/>
      <c r="B5" s="213" t="s">
        <v>0</v>
      </c>
      <c r="C5" s="209"/>
      <c r="D5" s="131"/>
      <c r="E5" s="132" t="s">
        <v>2</v>
      </c>
      <c r="F5" s="131"/>
      <c r="G5" s="212"/>
      <c r="H5" s="214"/>
      <c r="I5" s="210"/>
      <c r="J5" s="211"/>
      <c r="K5" s="213" t="s">
        <v>0</v>
      </c>
      <c r="L5" s="209"/>
      <c r="M5" s="131"/>
      <c r="N5" s="132" t="s">
        <v>23</v>
      </c>
      <c r="O5" s="131"/>
      <c r="P5" s="212"/>
      <c r="Q5" s="214"/>
      <c r="R5" s="210"/>
      <c r="S5" s="211"/>
      <c r="T5" s="213" t="s">
        <v>0</v>
      </c>
      <c r="U5" s="209"/>
      <c r="V5" s="131"/>
      <c r="W5" s="132" t="s">
        <v>24</v>
      </c>
      <c r="X5" s="131"/>
      <c r="Y5" s="212"/>
      <c r="Z5" s="214"/>
      <c r="AA5" s="210"/>
      <c r="AB5" s="211"/>
      <c r="AC5" s="213" t="s">
        <v>0</v>
      </c>
      <c r="AD5" s="209"/>
      <c r="AE5" s="131"/>
      <c r="AF5" s="132" t="s">
        <v>25</v>
      </c>
      <c r="AG5" s="131"/>
      <c r="AH5" s="212"/>
      <c r="AI5" s="214"/>
      <c r="AJ5" s="210"/>
      <c r="AK5" s="211"/>
      <c r="AL5" s="213" t="s">
        <v>0</v>
      </c>
      <c r="AM5" s="209"/>
      <c r="AN5" s="131"/>
      <c r="AO5" s="132" t="s">
        <v>26</v>
      </c>
      <c r="AP5" s="131"/>
      <c r="AQ5" s="212"/>
      <c r="AR5" s="214"/>
      <c r="AS5" s="210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>
      <c r="A6" s="212"/>
      <c r="B6" s="214"/>
      <c r="C6" s="210"/>
      <c r="D6" s="133"/>
      <c r="E6" s="133"/>
      <c r="F6" s="133"/>
      <c r="G6" s="133"/>
      <c r="H6" s="133"/>
      <c r="I6" s="134"/>
      <c r="J6" s="212"/>
      <c r="K6" s="214"/>
      <c r="L6" s="210"/>
      <c r="M6" s="133"/>
      <c r="N6" s="133"/>
      <c r="O6" s="133"/>
      <c r="P6" s="133"/>
      <c r="Q6" s="133"/>
      <c r="R6" s="134"/>
      <c r="S6" s="212"/>
      <c r="T6" s="214"/>
      <c r="U6" s="210"/>
      <c r="V6" s="133"/>
      <c r="W6" s="133"/>
      <c r="X6" s="133"/>
      <c r="Y6" s="133"/>
      <c r="Z6" s="133"/>
      <c r="AA6" s="134"/>
      <c r="AB6" s="212"/>
      <c r="AC6" s="214"/>
      <c r="AD6" s="210"/>
      <c r="AE6" s="133"/>
      <c r="AF6" s="133"/>
      <c r="AG6" s="133"/>
      <c r="AH6" s="133"/>
      <c r="AI6" s="133"/>
      <c r="AJ6" s="134"/>
      <c r="AK6" s="212"/>
      <c r="AL6" s="214"/>
      <c r="AM6" s="210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>
      <c r="A23" s="150">
        <v>1</v>
      </c>
      <c r="B23" s="194"/>
      <c r="C23" s="194"/>
      <c r="D23" s="194"/>
      <c r="E23" s="194"/>
      <c r="F23" s="194"/>
      <c r="G23" s="194"/>
      <c r="H23" s="194"/>
      <c r="I23" s="151" t="s">
        <v>8</v>
      </c>
      <c r="J23" s="152"/>
      <c r="K23" s="195"/>
      <c r="L23" s="196"/>
      <c r="M23" s="150">
        <v>1</v>
      </c>
      <c r="N23" s="194"/>
      <c r="O23" s="194"/>
      <c r="P23" s="194"/>
      <c r="Q23" s="194"/>
      <c r="R23" s="194"/>
      <c r="S23" s="194"/>
      <c r="T23" s="194"/>
      <c r="U23" s="151" t="s">
        <v>22</v>
      </c>
      <c r="V23" s="152"/>
      <c r="W23" s="195"/>
      <c r="X23" s="196"/>
      <c r="AE23" s="197" t="s">
        <v>76</v>
      </c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</row>
    <row r="24" spans="1:55" s="121" customFormat="1" ht="21" customHeight="1">
      <c r="A24" s="150">
        <v>2</v>
      </c>
      <c r="B24" s="194"/>
      <c r="C24" s="194"/>
      <c r="D24" s="194"/>
      <c r="E24" s="194"/>
      <c r="F24" s="194"/>
      <c r="G24" s="194"/>
      <c r="H24" s="194"/>
      <c r="I24" s="151" t="s">
        <v>8</v>
      </c>
      <c r="J24" s="152"/>
      <c r="K24" s="195"/>
      <c r="L24" s="196"/>
      <c r="M24" s="150">
        <v>2</v>
      </c>
      <c r="N24" s="194"/>
      <c r="O24" s="194"/>
      <c r="P24" s="194"/>
      <c r="Q24" s="194"/>
      <c r="R24" s="194"/>
      <c r="S24" s="194"/>
      <c r="T24" s="194"/>
      <c r="U24" s="151" t="s">
        <v>22</v>
      </c>
      <c r="V24" s="152"/>
      <c r="W24" s="195"/>
      <c r="X24" s="196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</row>
    <row r="25" spans="1:55" s="121" customFormat="1" ht="21" customHeight="1">
      <c r="A25" s="150">
        <v>3</v>
      </c>
      <c r="B25" s="194"/>
      <c r="C25" s="194"/>
      <c r="D25" s="194"/>
      <c r="E25" s="194"/>
      <c r="F25" s="194"/>
      <c r="G25" s="194"/>
      <c r="H25" s="194"/>
      <c r="I25" s="151" t="s">
        <v>8</v>
      </c>
      <c r="J25" s="152"/>
      <c r="K25" s="195"/>
      <c r="L25" s="196"/>
      <c r="M25" s="150">
        <v>3</v>
      </c>
      <c r="N25" s="194"/>
      <c r="O25" s="194"/>
      <c r="P25" s="194"/>
      <c r="Q25" s="194"/>
      <c r="R25" s="194"/>
      <c r="S25" s="194"/>
      <c r="T25" s="194"/>
      <c r="U25" s="151" t="s">
        <v>22</v>
      </c>
      <c r="V25" s="152"/>
      <c r="W25" s="195"/>
      <c r="X25" s="196"/>
      <c r="AA25" s="153" t="s">
        <v>21</v>
      </c>
    </row>
    <row r="26" spans="1:55" s="121" customFormat="1" ht="21" customHeight="1">
      <c r="A26" s="150">
        <v>4</v>
      </c>
      <c r="B26" s="194"/>
      <c r="C26" s="194"/>
      <c r="D26" s="194"/>
      <c r="E26" s="194"/>
      <c r="F26" s="194"/>
      <c r="G26" s="194"/>
      <c r="H26" s="194"/>
      <c r="I26" s="151" t="s">
        <v>8</v>
      </c>
      <c r="J26" s="152"/>
      <c r="K26" s="195"/>
      <c r="L26" s="196"/>
      <c r="M26" s="150">
        <v>4</v>
      </c>
      <c r="N26" s="194"/>
      <c r="O26" s="194"/>
      <c r="P26" s="194"/>
      <c r="Q26" s="194"/>
      <c r="R26" s="194"/>
      <c r="S26" s="194"/>
      <c r="T26" s="194"/>
      <c r="U26" s="151" t="s">
        <v>22</v>
      </c>
      <c r="V26" s="152"/>
      <c r="W26" s="195"/>
      <c r="X26" s="196"/>
      <c r="AA26" s="202"/>
      <c r="AB26" s="203"/>
      <c r="AC26" s="203"/>
      <c r="AD26" s="203"/>
      <c r="AE26" s="203"/>
      <c r="AF26" s="203"/>
      <c r="AG26" s="204"/>
      <c r="AH26" s="198"/>
      <c r="AI26" s="199"/>
      <c r="AJ26" s="208" t="s">
        <v>3</v>
      </c>
      <c r="AK26" s="198"/>
      <c r="AL26" s="199"/>
      <c r="AM26" s="202"/>
      <c r="AN26" s="203"/>
      <c r="AO26" s="203"/>
      <c r="AP26" s="203"/>
      <c r="AQ26" s="203"/>
      <c r="AR26" s="203"/>
      <c r="AS26" s="204"/>
    </row>
    <row r="27" spans="1:55" s="121" customFormat="1" ht="21" customHeight="1">
      <c r="A27" s="150">
        <v>5</v>
      </c>
      <c r="B27" s="194"/>
      <c r="C27" s="194"/>
      <c r="D27" s="194"/>
      <c r="E27" s="194"/>
      <c r="F27" s="194"/>
      <c r="G27" s="194"/>
      <c r="H27" s="194"/>
      <c r="I27" s="151" t="s">
        <v>8</v>
      </c>
      <c r="J27" s="152"/>
      <c r="K27" s="195"/>
      <c r="L27" s="196"/>
      <c r="M27" s="150">
        <v>5</v>
      </c>
      <c r="N27" s="194"/>
      <c r="O27" s="194"/>
      <c r="P27" s="194"/>
      <c r="Q27" s="194"/>
      <c r="R27" s="194"/>
      <c r="S27" s="194"/>
      <c r="T27" s="194"/>
      <c r="U27" s="151" t="s">
        <v>22</v>
      </c>
      <c r="V27" s="152"/>
      <c r="W27" s="195"/>
      <c r="X27" s="196"/>
      <c r="Y27" s="154"/>
      <c r="Z27" s="154"/>
      <c r="AA27" s="205"/>
      <c r="AB27" s="206"/>
      <c r="AC27" s="206"/>
      <c r="AD27" s="206"/>
      <c r="AE27" s="206"/>
      <c r="AF27" s="206"/>
      <c r="AG27" s="207"/>
      <c r="AH27" s="200"/>
      <c r="AI27" s="201"/>
      <c r="AJ27" s="208"/>
      <c r="AK27" s="200"/>
      <c r="AL27" s="201"/>
      <c r="AM27" s="205"/>
      <c r="AN27" s="206"/>
      <c r="AO27" s="206"/>
      <c r="AP27" s="206"/>
      <c r="AQ27" s="206"/>
      <c r="AR27" s="206"/>
      <c r="AS27" s="207"/>
    </row>
    <row r="28" spans="1:55" s="121" customFormat="1" ht="21" customHeight="1">
      <c r="A28" s="150" t="s">
        <v>9</v>
      </c>
      <c r="B28" s="194"/>
      <c r="C28" s="194"/>
      <c r="D28" s="194"/>
      <c r="E28" s="194"/>
      <c r="F28" s="194"/>
      <c r="G28" s="194"/>
      <c r="H28" s="194"/>
      <c r="I28" s="151" t="s">
        <v>8</v>
      </c>
      <c r="J28" s="152"/>
      <c r="K28" s="195"/>
      <c r="L28" s="196"/>
      <c r="M28" s="150" t="s">
        <v>9</v>
      </c>
      <c r="N28" s="194"/>
      <c r="O28" s="194"/>
      <c r="P28" s="194"/>
      <c r="Q28" s="194"/>
      <c r="R28" s="194"/>
      <c r="S28" s="194"/>
      <c r="T28" s="194"/>
      <c r="U28" s="151" t="s">
        <v>22</v>
      </c>
      <c r="V28" s="152"/>
      <c r="W28" s="195"/>
      <c r="X28" s="196"/>
      <c r="Y28" s="154"/>
      <c r="Z28" s="154"/>
      <c r="AA28" s="154"/>
      <c r="AB28" s="154"/>
    </row>
    <row r="29" spans="1:55" s="121" customFormat="1" ht="21" customHeight="1">
      <c r="A29" s="150" t="s">
        <v>10</v>
      </c>
      <c r="B29" s="194"/>
      <c r="C29" s="194"/>
      <c r="D29" s="194"/>
      <c r="E29" s="194"/>
      <c r="F29" s="194"/>
      <c r="G29" s="194"/>
      <c r="H29" s="194"/>
      <c r="I29" s="151" t="s">
        <v>8</v>
      </c>
      <c r="J29" s="152"/>
      <c r="K29" s="195"/>
      <c r="L29" s="196"/>
      <c r="M29" s="150" t="s">
        <v>10</v>
      </c>
      <c r="N29" s="194"/>
      <c r="O29" s="194"/>
      <c r="P29" s="194"/>
      <c r="Q29" s="194"/>
      <c r="R29" s="194"/>
      <c r="S29" s="194"/>
      <c r="T29" s="194"/>
      <c r="U29" s="151" t="s">
        <v>22</v>
      </c>
      <c r="V29" s="152"/>
      <c r="W29" s="195"/>
      <c r="X29" s="196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>
      <c r="A30" s="150" t="s">
        <v>11</v>
      </c>
      <c r="B30" s="194"/>
      <c r="C30" s="194"/>
      <c r="D30" s="194"/>
      <c r="E30" s="194"/>
      <c r="F30" s="194"/>
      <c r="G30" s="194"/>
      <c r="H30" s="194"/>
      <c r="I30" s="151" t="s">
        <v>8</v>
      </c>
      <c r="J30" s="152"/>
      <c r="K30" s="195"/>
      <c r="L30" s="196"/>
      <c r="M30" s="150" t="s">
        <v>11</v>
      </c>
      <c r="N30" s="194"/>
      <c r="O30" s="194"/>
      <c r="P30" s="194"/>
      <c r="Q30" s="194"/>
      <c r="R30" s="194"/>
      <c r="S30" s="194"/>
      <c r="T30" s="194"/>
      <c r="U30" s="151" t="s">
        <v>22</v>
      </c>
      <c r="V30" s="152"/>
      <c r="W30" s="195"/>
      <c r="X30" s="196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>
      <c r="A31" s="150" t="s">
        <v>12</v>
      </c>
      <c r="B31" s="194"/>
      <c r="C31" s="194"/>
      <c r="D31" s="194"/>
      <c r="E31" s="194"/>
      <c r="F31" s="194"/>
      <c r="G31" s="194"/>
      <c r="H31" s="194"/>
      <c r="I31" s="151" t="s">
        <v>8</v>
      </c>
      <c r="J31" s="152"/>
      <c r="K31" s="195"/>
      <c r="L31" s="196"/>
      <c r="M31" s="150" t="s">
        <v>12</v>
      </c>
      <c r="N31" s="194"/>
      <c r="O31" s="194"/>
      <c r="P31" s="194"/>
      <c r="Q31" s="194"/>
      <c r="R31" s="194"/>
      <c r="S31" s="194"/>
      <c r="T31" s="194"/>
      <c r="U31" s="151" t="s">
        <v>22</v>
      </c>
      <c r="V31" s="152"/>
      <c r="W31" s="195"/>
      <c r="X31" s="196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>
      <c r="A32" s="150" t="s">
        <v>13</v>
      </c>
      <c r="B32" s="194"/>
      <c r="C32" s="194"/>
      <c r="D32" s="194"/>
      <c r="E32" s="194"/>
      <c r="F32" s="194"/>
      <c r="G32" s="194"/>
      <c r="H32" s="194"/>
      <c r="I32" s="151" t="s">
        <v>8</v>
      </c>
      <c r="J32" s="152"/>
      <c r="K32" s="195"/>
      <c r="L32" s="196"/>
      <c r="M32" s="150" t="s">
        <v>13</v>
      </c>
      <c r="N32" s="194"/>
      <c r="O32" s="194"/>
      <c r="P32" s="194"/>
      <c r="Q32" s="194"/>
      <c r="R32" s="194"/>
      <c r="S32" s="194"/>
      <c r="T32" s="194"/>
      <c r="U32" s="151" t="s">
        <v>22</v>
      </c>
      <c r="V32" s="152"/>
      <c r="W32" s="195"/>
      <c r="X32" s="196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mnovaes</cp:lastModifiedBy>
  <cp:lastPrinted>2012-12-31T14:26:20Z</cp:lastPrinted>
  <dcterms:created xsi:type="dcterms:W3CDTF">2011-02-06T02:23:49Z</dcterms:created>
  <dcterms:modified xsi:type="dcterms:W3CDTF">2026-04-26T14:18:53Z</dcterms:modified>
</cp:coreProperties>
</file>