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PFM-Futmesa\2026\FPFM\Tecnico 12\Sumulas\Master\2 Rodada\"/>
    </mc:Choice>
  </mc:AlternateContent>
  <xr:revisionPtr revIDLastSave="0" documentId="13_ncr:80000009_{34FAD28E-9DB8-4DCF-AC97-086BA0777C7E}" xr6:coauthVersionLast="47" xr6:coauthVersionMax="47" xr10:uidLastSave="{00000000-0000-0000-0000-000000000000}"/>
  <bookViews>
    <workbookView xWindow="495" yWindow="105" windowWidth="27210" windowHeight="15090" tabRatio="731" firstSheet="1" activeTab="1" xr2:uid="{D6AB2B9F-D48B-4E87-824D-2DA18E9E85DC}"/>
  </bookViews>
  <sheets>
    <sheet name="Instruções" sheetId="5" r:id="rId1"/>
    <sheet name="Súmula" sheetId="2" r:id="rId2"/>
    <sheet name="Resumo" sheetId="6" r:id="rId3"/>
    <sheet name="S. 1ª Rod" sheetId="9" r:id="rId4"/>
    <sheet name="S. 2ª Rod " sheetId="10" r:id="rId5"/>
    <sheet name="S. 3ª Rod " sheetId="11" r:id="rId6"/>
    <sheet name="S. 4ª Rod " sheetId="12" r:id="rId7"/>
    <sheet name="S. 5ª Rod" sheetId="13" r:id="rId8"/>
    <sheet name="Federados" sheetId="14" r:id="rId9"/>
    <sheet name="Impressão" sheetId="7" state="hidden" r:id="rId10"/>
  </sheets>
  <definedNames>
    <definedName name="_xlnm.Print_Area" localSheetId="2">Resumo!$A$1:$L$53</definedName>
    <definedName name="_xlnm.Print_Area" localSheetId="3">'S. 1ª Rod'!$B$1:$AJ$28</definedName>
    <definedName name="_xlnm.Print_Area" localSheetId="4">'S. 2ª Rod '!$B$1:$AJ$28</definedName>
    <definedName name="_xlnm.Print_Area" localSheetId="5">'S. 3ª Rod '!$B$1:$AJ$28</definedName>
    <definedName name="_xlnm.Print_Area" localSheetId="6">'S. 4ª Rod '!$B$1:$AJ$28</definedName>
    <definedName name="_xlnm.Print_Area" localSheetId="7">'S. 5ª Rod'!$B$1:$AJ$28</definedName>
    <definedName name="LS_EQUIPE1" comment="Lista de jogadores da equipe 1 (casa)">Súmula!$B$23:$B$42</definedName>
    <definedName name="LS_EQUIPE2" comment="Lista de jogadores da equipe 2 (visitante)">Súmula!$N$23:$N$42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S21" i="2" l="1"/>
  <c r="AB21" i="2"/>
  <c r="C37" i="6"/>
  <c r="I37" i="6"/>
  <c r="N42" i="2"/>
  <c r="C50" i="6"/>
  <c r="F50" i="6"/>
  <c r="N41" i="2"/>
  <c r="C49" i="6"/>
  <c r="N40" i="2"/>
  <c r="C48" i="6"/>
  <c r="N39" i="2"/>
  <c r="C47" i="6"/>
  <c r="G47" i="6"/>
  <c r="N38" i="2"/>
  <c r="C46" i="6"/>
  <c r="N37" i="2"/>
  <c r="C45" i="6"/>
  <c r="N36" i="2"/>
  <c r="C44" i="6"/>
  <c r="K44" i="6"/>
  <c r="N35" i="2"/>
  <c r="C43" i="6"/>
  <c r="J43" i="6"/>
  <c r="N34" i="2"/>
  <c r="C42" i="6"/>
  <c r="N33" i="2"/>
  <c r="C41" i="6"/>
  <c r="K41" i="6"/>
  <c r="N32" i="2"/>
  <c r="C40" i="6"/>
  <c r="N31" i="2"/>
  <c r="C39" i="6"/>
  <c r="C38" i="6"/>
  <c r="C36" i="6"/>
  <c r="B36" i="6" s="1"/>
  <c r="C32" i="6"/>
  <c r="B32" i="6"/>
  <c r="C31" i="6"/>
  <c r="B31" i="6" s="1"/>
  <c r="B42" i="2"/>
  <c r="C27" i="6"/>
  <c r="E27" i="6"/>
  <c r="B41" i="2"/>
  <c r="C26" i="6"/>
  <c r="B40" i="2"/>
  <c r="C25" i="6"/>
  <c r="B39" i="2"/>
  <c r="C24" i="6"/>
  <c r="B38" i="2"/>
  <c r="C23" i="6"/>
  <c r="B37" i="2"/>
  <c r="C22" i="6"/>
  <c r="J22" i="6"/>
  <c r="B36" i="2"/>
  <c r="C21" i="6"/>
  <c r="B35" i="2"/>
  <c r="C20" i="6"/>
  <c r="J20" i="6"/>
  <c r="B34" i="2"/>
  <c r="C19" i="6"/>
  <c r="B33" i="2"/>
  <c r="C18" i="6"/>
  <c r="B32" i="2"/>
  <c r="C17" i="6"/>
  <c r="B31" i="2"/>
  <c r="C16" i="6"/>
  <c r="C15" i="6"/>
  <c r="C14" i="6"/>
  <c r="B14" i="6"/>
  <c r="C13" i="6"/>
  <c r="B13" i="6" s="1"/>
  <c r="C11" i="6"/>
  <c r="B11" i="6" s="1"/>
  <c r="C10" i="6"/>
  <c r="B10" i="6" s="1"/>
  <c r="A9" i="2"/>
  <c r="J9" i="2" s="1"/>
  <c r="S9" i="2" s="1"/>
  <c r="C12" i="11"/>
  <c r="U12" i="11"/>
  <c r="J22" i="13"/>
  <c r="AB13" i="13"/>
  <c r="J13" i="13"/>
  <c r="AB4" i="13"/>
  <c r="J22" i="12"/>
  <c r="AB13" i="12"/>
  <c r="J13" i="12"/>
  <c r="AB4" i="12"/>
  <c r="J22" i="11"/>
  <c r="AB13" i="11"/>
  <c r="J13" i="11"/>
  <c r="AB4" i="11"/>
  <c r="J22" i="10"/>
  <c r="AB13" i="10"/>
  <c r="J13" i="10"/>
  <c r="AB4" i="10"/>
  <c r="J22" i="9"/>
  <c r="AB13" i="9"/>
  <c r="J13" i="9"/>
  <c r="AB4" i="9"/>
  <c r="C21" i="13"/>
  <c r="C12" i="13"/>
  <c r="U12" i="13"/>
  <c r="U3" i="13"/>
  <c r="C21" i="12"/>
  <c r="C12" i="12"/>
  <c r="U12" i="12"/>
  <c r="U3" i="12"/>
  <c r="C21" i="10"/>
  <c r="C12" i="10"/>
  <c r="U12" i="10"/>
  <c r="U3" i="10"/>
  <c r="C21" i="9"/>
  <c r="C12" i="9"/>
  <c r="U12" i="9"/>
  <c r="U3" i="9"/>
  <c r="A39" i="6"/>
  <c r="A40" i="6"/>
  <c r="A41" i="6"/>
  <c r="A42" i="6"/>
  <c r="A43" i="6"/>
  <c r="A44" i="6"/>
  <c r="A45" i="6"/>
  <c r="A46" i="6"/>
  <c r="A47" i="6"/>
  <c r="A48" i="6"/>
  <c r="A49" i="6"/>
  <c r="A50" i="6"/>
  <c r="A26" i="6"/>
  <c r="A27" i="6"/>
  <c r="A17" i="6"/>
  <c r="A18" i="6"/>
  <c r="A19" i="6"/>
  <c r="A20" i="6"/>
  <c r="A21" i="6"/>
  <c r="A22" i="6"/>
  <c r="A23" i="6"/>
  <c r="A24" i="6"/>
  <c r="A25" i="6"/>
  <c r="D5" i="6"/>
  <c r="L3" i="6"/>
  <c r="L7" i="2"/>
  <c r="U10" i="2"/>
  <c r="AD13" i="2"/>
  <c r="AM16" i="2"/>
  <c r="L5" i="6"/>
  <c r="D3" i="6"/>
  <c r="A38" i="6"/>
  <c r="A37" i="6"/>
  <c r="A36" i="6"/>
  <c r="A35" i="6"/>
  <c r="A34" i="6"/>
  <c r="A33" i="6"/>
  <c r="A32" i="6"/>
  <c r="A31" i="6"/>
  <c r="A16" i="6"/>
  <c r="A15" i="6"/>
  <c r="A14" i="6"/>
  <c r="A13" i="6"/>
  <c r="A12" i="6"/>
  <c r="A11" i="6"/>
  <c r="A10" i="6"/>
  <c r="A9" i="6"/>
  <c r="A8" i="6"/>
  <c r="CQ21" i="2"/>
  <c r="CU21" i="2"/>
  <c r="CP21" i="2"/>
  <c r="CV21" i="2"/>
  <c r="CO21" i="2"/>
  <c r="CR21" i="2"/>
  <c r="CN21" i="2"/>
  <c r="CS21" i="2"/>
  <c r="CM21" i="2"/>
  <c r="CT21" i="2"/>
  <c r="CQ18" i="2"/>
  <c r="CU18" i="2"/>
  <c r="CP18" i="2"/>
  <c r="CV18" i="2"/>
  <c r="CO18" i="2"/>
  <c r="CR18" i="2"/>
  <c r="CN18" i="2"/>
  <c r="CS18" i="2"/>
  <c r="CM18" i="2"/>
  <c r="CT18" i="2"/>
  <c r="CQ15" i="2"/>
  <c r="CU15" i="2"/>
  <c r="CP15" i="2"/>
  <c r="CV15" i="2"/>
  <c r="CO15" i="2"/>
  <c r="CR15" i="2"/>
  <c r="CN15" i="2"/>
  <c r="CS15" i="2"/>
  <c r="CM15" i="2"/>
  <c r="CT15" i="2"/>
  <c r="CQ9" i="2"/>
  <c r="CU9" i="2"/>
  <c r="CP9" i="2"/>
  <c r="CV9" i="2"/>
  <c r="CO9" i="2"/>
  <c r="CN9" i="2"/>
  <c r="CM9" i="2"/>
  <c r="CT9" i="2"/>
  <c r="CM2" i="2"/>
  <c r="CB2" i="2"/>
  <c r="CF21" i="2"/>
  <c r="CJ21" i="2"/>
  <c r="CE21" i="2"/>
  <c r="CK21" i="2"/>
  <c r="CD21" i="2"/>
  <c r="CG21" i="2"/>
  <c r="CC21" i="2"/>
  <c r="CH21" i="2"/>
  <c r="CB21" i="2"/>
  <c r="CI21" i="2"/>
  <c r="CF18" i="2"/>
  <c r="CJ18" i="2"/>
  <c r="CE18" i="2"/>
  <c r="CK18" i="2"/>
  <c r="CD18" i="2"/>
  <c r="CG18" i="2"/>
  <c r="CC18" i="2"/>
  <c r="CB18" i="2"/>
  <c r="CI18" i="2"/>
  <c r="CF15" i="2"/>
  <c r="CE15" i="2"/>
  <c r="CK15" i="2"/>
  <c r="CD15" i="2"/>
  <c r="CG15" i="2"/>
  <c r="CC15" i="2"/>
  <c r="CH15" i="2"/>
  <c r="CB15" i="2"/>
  <c r="CI15" i="2"/>
  <c r="CF12" i="2"/>
  <c r="CJ12" i="2"/>
  <c r="CE12" i="2"/>
  <c r="CK12" i="2"/>
  <c r="CD12" i="2"/>
  <c r="CG12" i="2"/>
  <c r="CC12" i="2"/>
  <c r="CH12" i="2"/>
  <c r="CB12" i="2"/>
  <c r="CI12" i="2"/>
  <c r="CF9" i="2"/>
  <c r="CJ9" i="2"/>
  <c r="CE9" i="2"/>
  <c r="CK9" i="2"/>
  <c r="CD9" i="2"/>
  <c r="CG9" i="2"/>
  <c r="CC9" i="2"/>
  <c r="CH9" i="2"/>
  <c r="CB9" i="2"/>
  <c r="CI9" i="2"/>
  <c r="BU21" i="2"/>
  <c r="BY21" i="2"/>
  <c r="BT21" i="2"/>
  <c r="BZ21" i="2"/>
  <c r="BS21" i="2"/>
  <c r="BV21" i="2"/>
  <c r="BR21" i="2"/>
  <c r="BW21" i="2"/>
  <c r="BQ21" i="2"/>
  <c r="BX21" i="2"/>
  <c r="BU18" i="2"/>
  <c r="BY18" i="2"/>
  <c r="BT18" i="2"/>
  <c r="BZ18" i="2"/>
  <c r="BS18" i="2"/>
  <c r="BV18" i="2"/>
  <c r="BR18" i="2"/>
  <c r="BW18" i="2"/>
  <c r="BQ18" i="2"/>
  <c r="BX18" i="2"/>
  <c r="BU15" i="2"/>
  <c r="BY15" i="2"/>
  <c r="BT15" i="2"/>
  <c r="BZ15" i="2"/>
  <c r="BS15" i="2"/>
  <c r="BV15" i="2"/>
  <c r="BR15" i="2"/>
  <c r="BW15" i="2"/>
  <c r="BQ15" i="2"/>
  <c r="BX15" i="2"/>
  <c r="BU12" i="2"/>
  <c r="BY12" i="2"/>
  <c r="BT12" i="2"/>
  <c r="BZ12" i="2"/>
  <c r="BS12" i="2"/>
  <c r="BV12" i="2"/>
  <c r="BR12" i="2"/>
  <c r="BW12" i="2"/>
  <c r="BQ12" i="2"/>
  <c r="BX12" i="2"/>
  <c r="BQ2" i="2"/>
  <c r="BU9" i="2"/>
  <c r="BY9" i="2"/>
  <c r="BT9" i="2"/>
  <c r="BZ9" i="2"/>
  <c r="BS9" i="2"/>
  <c r="BV9" i="2"/>
  <c r="BR9" i="2"/>
  <c r="BW9" i="2"/>
  <c r="BQ9" i="2"/>
  <c r="BX9" i="2"/>
  <c r="BJ21" i="2"/>
  <c r="BN21" i="2"/>
  <c r="BI21" i="2"/>
  <c r="BO21" i="2"/>
  <c r="BH21" i="2"/>
  <c r="BK21" i="2"/>
  <c r="BG21" i="2"/>
  <c r="BL21" i="2"/>
  <c r="BF21" i="2"/>
  <c r="BM21" i="2"/>
  <c r="BJ18" i="2"/>
  <c r="BN18" i="2"/>
  <c r="BI18" i="2"/>
  <c r="BO18" i="2"/>
  <c r="BH18" i="2"/>
  <c r="BK18" i="2"/>
  <c r="BG18" i="2"/>
  <c r="BL18" i="2"/>
  <c r="BF18" i="2"/>
  <c r="BM18" i="2"/>
  <c r="BJ15" i="2"/>
  <c r="BN15" i="2"/>
  <c r="BI15" i="2"/>
  <c r="BO15" i="2"/>
  <c r="BH15" i="2"/>
  <c r="BK15" i="2"/>
  <c r="BG15" i="2"/>
  <c r="BF15" i="2"/>
  <c r="BM15" i="2"/>
  <c r="BJ12" i="2"/>
  <c r="BN12" i="2"/>
  <c r="BI12" i="2"/>
  <c r="BO12" i="2"/>
  <c r="BH12" i="2"/>
  <c r="BG12" i="2"/>
  <c r="BL12" i="2"/>
  <c r="BF12" i="2"/>
  <c r="BM12" i="2"/>
  <c r="BJ9" i="2"/>
  <c r="BI9" i="2"/>
  <c r="BO9" i="2"/>
  <c r="BH9" i="2"/>
  <c r="BK9" i="2"/>
  <c r="BG9" i="2"/>
  <c r="BL9" i="2"/>
  <c r="BF9" i="2"/>
  <c r="BM9" i="2"/>
  <c r="BF2" i="2"/>
  <c r="AY21" i="2"/>
  <c r="BC21" i="2"/>
  <c r="AX21" i="2"/>
  <c r="BD21" i="2"/>
  <c r="AW21" i="2"/>
  <c r="AZ21" i="2"/>
  <c r="AV21" i="2"/>
  <c r="BA21" i="2"/>
  <c r="AU21" i="2"/>
  <c r="BB21" i="2"/>
  <c r="AY18" i="2"/>
  <c r="BC18" i="2"/>
  <c r="AX18" i="2"/>
  <c r="BD18" i="2"/>
  <c r="AW18" i="2"/>
  <c r="AZ18" i="2"/>
  <c r="AV18" i="2"/>
  <c r="BA18" i="2"/>
  <c r="AU18" i="2"/>
  <c r="BB18" i="2"/>
  <c r="AY15" i="2"/>
  <c r="BC15" i="2"/>
  <c r="AX15" i="2"/>
  <c r="BD15" i="2"/>
  <c r="AW15" i="2"/>
  <c r="AZ15" i="2"/>
  <c r="AV15" i="2"/>
  <c r="BA15" i="2"/>
  <c r="AU15" i="2"/>
  <c r="BB15" i="2"/>
  <c r="AY12" i="2"/>
  <c r="BC12" i="2"/>
  <c r="AX12" i="2"/>
  <c r="BD12" i="2"/>
  <c r="AW12" i="2"/>
  <c r="AZ12" i="2"/>
  <c r="AV12" i="2"/>
  <c r="BA12" i="2"/>
  <c r="AU12" i="2"/>
  <c r="BB12" i="2"/>
  <c r="AY9" i="2"/>
  <c r="AX9" i="2"/>
  <c r="BD9" i="2"/>
  <c r="AW9" i="2"/>
  <c r="AZ9" i="2"/>
  <c r="AV9" i="2"/>
  <c r="BA9" i="2"/>
  <c r="AU9" i="2"/>
  <c r="BB9" i="2"/>
  <c r="AU2" i="2"/>
  <c r="J7" i="2"/>
  <c r="S7" i="2"/>
  <c r="AB7" i="2"/>
  <c r="AK7" i="2"/>
  <c r="A10" i="2"/>
  <c r="A12" i="2"/>
  <c r="U5" i="9" s="1"/>
  <c r="J10" i="2"/>
  <c r="S10" i="2"/>
  <c r="AB10" i="2"/>
  <c r="AK10" i="2"/>
  <c r="A13" i="2"/>
  <c r="A15" i="2"/>
  <c r="C14" i="9" s="1"/>
  <c r="C16" i="2"/>
  <c r="L19" i="2"/>
  <c r="U7" i="2"/>
  <c r="AD10" i="2"/>
  <c r="AM13" i="2"/>
  <c r="U3" i="11"/>
  <c r="C21" i="11"/>
  <c r="J13" i="2"/>
  <c r="S13" i="2"/>
  <c r="A16" i="2"/>
  <c r="J16" i="2"/>
  <c r="I21" i="2"/>
  <c r="R9" i="2" s="1"/>
  <c r="C35" i="6"/>
  <c r="B35" i="6" s="1"/>
  <c r="C33" i="6"/>
  <c r="B33" i="6" s="1"/>
  <c r="C9" i="6"/>
  <c r="B9" i="6" s="1"/>
  <c r="C34" i="6"/>
  <c r="B34" i="6" s="1"/>
  <c r="C12" i="6"/>
  <c r="B12" i="6" s="1"/>
  <c r="C8" i="6"/>
  <c r="B8" i="6" s="1"/>
  <c r="CH18" i="2"/>
  <c r="CR9" i="2"/>
  <c r="I18" i="2"/>
  <c r="R21" i="2" s="1"/>
  <c r="B15" i="6"/>
  <c r="F17" i="6"/>
  <c r="E17" i="6"/>
  <c r="B38" i="6"/>
  <c r="CJ15" i="2"/>
  <c r="F45" i="6"/>
  <c r="BK12" i="2"/>
  <c r="A19" i="2"/>
  <c r="A21" i="2"/>
  <c r="C23" i="9" s="1"/>
  <c r="A18" i="2"/>
  <c r="U14" i="9" s="1"/>
  <c r="H48" i="6"/>
  <c r="J19" i="2"/>
  <c r="J21" i="2"/>
  <c r="C23" i="10" s="1"/>
  <c r="H15" i="6"/>
  <c r="I15" i="6"/>
  <c r="F37" i="6"/>
  <c r="F15" i="6"/>
  <c r="G15" i="6"/>
  <c r="J15" i="6"/>
  <c r="I38" i="6"/>
  <c r="D15" i="6"/>
  <c r="E15" i="6"/>
  <c r="G38" i="6"/>
  <c r="J38" i="6"/>
  <c r="H38" i="6"/>
  <c r="E37" i="6"/>
  <c r="K15" i="6"/>
  <c r="F38" i="6"/>
  <c r="J37" i="6"/>
  <c r="K38" i="6"/>
  <c r="E38" i="6"/>
  <c r="D38" i="6"/>
  <c r="H37" i="6"/>
  <c r="G37" i="6"/>
  <c r="AW6" i="2"/>
  <c r="J15" i="2"/>
  <c r="C14" i="10" s="1"/>
  <c r="B37" i="6"/>
  <c r="D37" i="6"/>
  <c r="K37" i="6"/>
  <c r="BT6" i="2"/>
  <c r="C13" i="2"/>
  <c r="L16" i="2"/>
  <c r="U19" i="2"/>
  <c r="AD7" i="2"/>
  <c r="AM10" i="2"/>
  <c r="AY6" i="2"/>
  <c r="AB13" i="2"/>
  <c r="AK13" i="2"/>
  <c r="S15" i="2"/>
  <c r="C14" i="11" s="1"/>
  <c r="J18" i="2"/>
  <c r="S18" i="2" s="1"/>
  <c r="S16" i="2"/>
  <c r="AB16" i="2"/>
  <c r="AK16" i="2"/>
  <c r="S19" i="2"/>
  <c r="AB19" i="2"/>
  <c r="AK19" i="2"/>
  <c r="J12" i="2"/>
  <c r="U5" i="10" s="1"/>
  <c r="I15" i="2"/>
  <c r="R18" i="2" s="1"/>
  <c r="BC9" i="2"/>
  <c r="AX6" i="2"/>
  <c r="AU6" i="2"/>
  <c r="C10" i="2"/>
  <c r="CN12" i="2"/>
  <c r="CS12" i="2"/>
  <c r="CP12" i="2"/>
  <c r="CM12" i="2"/>
  <c r="CO12" i="2"/>
  <c r="CR12" i="2"/>
  <c r="CQ12" i="2"/>
  <c r="CU12" i="2"/>
  <c r="CS9" i="2"/>
  <c r="CC6" i="2"/>
  <c r="CE6" i="2"/>
  <c r="CB6" i="2"/>
  <c r="CD6" i="2"/>
  <c r="CF6" i="2"/>
  <c r="BR6" i="2"/>
  <c r="BQ6" i="2"/>
  <c r="BU6" i="2"/>
  <c r="BS6" i="2"/>
  <c r="U5" i="2"/>
  <c r="BG6" i="2"/>
  <c r="BH6" i="2"/>
  <c r="BI6" i="2"/>
  <c r="BL15" i="2"/>
  <c r="BJ6" i="2"/>
  <c r="BF6" i="2"/>
  <c r="BN9" i="2"/>
  <c r="C23" i="11"/>
  <c r="F47" i="6"/>
  <c r="D41" i="6"/>
  <c r="I27" i="6"/>
  <c r="B16" i="6"/>
  <c r="J16" i="6"/>
  <c r="J27" i="6"/>
  <c r="D27" i="6"/>
  <c r="G22" i="6"/>
  <c r="J21" i="6"/>
  <c r="I21" i="6"/>
  <c r="C5" i="9"/>
  <c r="D23" i="6"/>
  <c r="I23" i="6"/>
  <c r="F23" i="6"/>
  <c r="J23" i="6"/>
  <c r="J19" i="6"/>
  <c r="D19" i="6"/>
  <c r="K26" i="6"/>
  <c r="H26" i="6"/>
  <c r="G26" i="6"/>
  <c r="G18" i="6"/>
  <c r="F18" i="6"/>
  <c r="K18" i="6"/>
  <c r="I18" i="6"/>
  <c r="J18" i="6"/>
  <c r="H18" i="6"/>
  <c r="B18" i="6"/>
  <c r="E18" i="6"/>
  <c r="D18" i="6"/>
  <c r="B44" i="6"/>
  <c r="I16" i="6"/>
  <c r="F21" i="6"/>
  <c r="I47" i="6"/>
  <c r="H47" i="6"/>
  <c r="D47" i="6"/>
  <c r="I43" i="6"/>
  <c r="K43" i="6"/>
  <c r="H43" i="6"/>
  <c r="B43" i="6"/>
  <c r="E43" i="6"/>
  <c r="G43" i="6"/>
  <c r="D43" i="6"/>
  <c r="F43" i="6"/>
  <c r="K40" i="6"/>
  <c r="F40" i="6"/>
  <c r="J40" i="6"/>
  <c r="B40" i="6"/>
  <c r="I40" i="6"/>
  <c r="G40" i="6"/>
  <c r="E40" i="6"/>
  <c r="H40" i="6"/>
  <c r="D40" i="6"/>
  <c r="H50" i="6"/>
  <c r="E50" i="6"/>
  <c r="K50" i="6"/>
  <c r="N50" i="6"/>
  <c r="N49" i="6" s="1"/>
  <c r="N48" i="6" s="1"/>
  <c r="N47" i="6" s="1"/>
  <c r="N46" i="6" s="1"/>
  <c r="N45" i="6" s="1"/>
  <c r="N44" i="6" s="1"/>
  <c r="N43" i="6" s="1"/>
  <c r="N42" i="6" s="1"/>
  <c r="N41" i="6" s="1"/>
  <c r="N40" i="6" s="1"/>
  <c r="N39" i="6" s="1"/>
  <c r="N38" i="6" s="1"/>
  <c r="N37" i="6" s="1"/>
  <c r="I50" i="6"/>
  <c r="J50" i="6"/>
  <c r="D50" i="6"/>
  <c r="G50" i="6"/>
  <c r="B50" i="6"/>
  <c r="J24" i="6"/>
  <c r="H24" i="6"/>
  <c r="D24" i="6"/>
  <c r="G24" i="6"/>
  <c r="I24" i="6"/>
  <c r="E24" i="6"/>
  <c r="F24" i="6"/>
  <c r="B24" i="6"/>
  <c r="K24" i="6"/>
  <c r="G27" i="6"/>
  <c r="K27" i="6"/>
  <c r="H27" i="6"/>
  <c r="F27" i="6"/>
  <c r="B27" i="6"/>
  <c r="N27" i="6"/>
  <c r="N26" i="6" s="1"/>
  <c r="N25" i="6" s="1"/>
  <c r="N24" i="6" s="1"/>
  <c r="N23" i="6" s="1"/>
  <c r="N22" i="6" s="1"/>
  <c r="N21" i="6" s="1"/>
  <c r="N20" i="6" s="1"/>
  <c r="N19" i="6" s="1"/>
  <c r="N18" i="6" s="1"/>
  <c r="N17" i="6" s="1"/>
  <c r="N16" i="6" s="1"/>
  <c r="N15" i="6" s="1"/>
  <c r="I41" i="6"/>
  <c r="G41" i="6"/>
  <c r="B41" i="6"/>
  <c r="H41" i="6"/>
  <c r="E41" i="6"/>
  <c r="F41" i="6"/>
  <c r="J41" i="6"/>
  <c r="G20" i="6"/>
  <c r="K20" i="6"/>
  <c r="D20" i="6"/>
  <c r="E20" i="6"/>
  <c r="F20" i="6"/>
  <c r="B20" i="6"/>
  <c r="H20" i="6"/>
  <c r="I20" i="6"/>
  <c r="K39" i="6"/>
  <c r="I39" i="6"/>
  <c r="J39" i="6"/>
  <c r="D39" i="6"/>
  <c r="E39" i="6"/>
  <c r="F39" i="6"/>
  <c r="B39" i="6"/>
  <c r="G39" i="6"/>
  <c r="K46" i="6"/>
  <c r="I46" i="6"/>
  <c r="B46" i="6"/>
  <c r="G46" i="6"/>
  <c r="H46" i="6"/>
  <c r="E46" i="6"/>
  <c r="J46" i="6"/>
  <c r="F46" i="6"/>
  <c r="D46" i="6"/>
  <c r="H39" i="6"/>
  <c r="H17" i="6"/>
  <c r="J17" i="6"/>
  <c r="B17" i="6"/>
  <c r="I17" i="6"/>
  <c r="K17" i="6"/>
  <c r="G17" i="6"/>
  <c r="D17" i="6"/>
  <c r="D22" i="6"/>
  <c r="E22" i="6"/>
  <c r="H22" i="6"/>
  <c r="K22" i="6"/>
  <c r="I22" i="6"/>
  <c r="B22" i="6"/>
  <c r="F22" i="6"/>
  <c r="E25" i="6"/>
  <c r="H25" i="6"/>
  <c r="B25" i="6"/>
  <c r="D25" i="6"/>
  <c r="K25" i="6"/>
  <c r="I25" i="6"/>
  <c r="J25" i="6"/>
  <c r="F25" i="6"/>
  <c r="G25" i="6"/>
  <c r="E42" i="6"/>
  <c r="H42" i="6"/>
  <c r="B42" i="6"/>
  <c r="F42" i="6"/>
  <c r="J42" i="6"/>
  <c r="I42" i="6"/>
  <c r="K42" i="6"/>
  <c r="D42" i="6"/>
  <c r="G42" i="6"/>
  <c r="E45" i="6"/>
  <c r="K45" i="6"/>
  <c r="J45" i="6"/>
  <c r="G45" i="6"/>
  <c r="H45" i="6"/>
  <c r="B45" i="6"/>
  <c r="I45" i="6"/>
  <c r="D45" i="6"/>
  <c r="D48" i="6"/>
  <c r="K48" i="6"/>
  <c r="E48" i="6"/>
  <c r="B48" i="6"/>
  <c r="G48" i="6"/>
  <c r="J48" i="6"/>
  <c r="F48" i="6"/>
  <c r="I48" i="6"/>
  <c r="G49" i="6"/>
  <c r="H49" i="6"/>
  <c r="D49" i="6"/>
  <c r="J49" i="6"/>
  <c r="F49" i="6"/>
  <c r="E49" i="6"/>
  <c r="I49" i="6"/>
  <c r="B49" i="6"/>
  <c r="K49" i="6"/>
  <c r="J47" i="6"/>
  <c r="G21" i="6"/>
  <c r="E26" i="6"/>
  <c r="I26" i="6"/>
  <c r="E23" i="6"/>
  <c r="E44" i="6"/>
  <c r="F44" i="6"/>
  <c r="K19" i="6"/>
  <c r="E16" i="6"/>
  <c r="F16" i="6"/>
  <c r="I19" i="6"/>
  <c r="D44" i="6"/>
  <c r="G23" i="6"/>
  <c r="B47" i="6"/>
  <c r="B21" i="6"/>
  <c r="D21" i="6"/>
  <c r="K47" i="6"/>
  <c r="H21" i="6"/>
  <c r="F26" i="6"/>
  <c r="D26" i="6"/>
  <c r="J26" i="6"/>
  <c r="B23" i="6"/>
  <c r="G44" i="6"/>
  <c r="H19" i="6"/>
  <c r="F19" i="6"/>
  <c r="D16" i="6"/>
  <c r="G16" i="6"/>
  <c r="G19" i="6"/>
  <c r="J44" i="6"/>
  <c r="H23" i="6"/>
  <c r="K21" i="6"/>
  <c r="E47" i="6"/>
  <c r="E21" i="6"/>
  <c r="B26" i="6"/>
  <c r="H44" i="6"/>
  <c r="B19" i="6"/>
  <c r="K16" i="6"/>
  <c r="H16" i="6"/>
  <c r="E19" i="6"/>
  <c r="K23" i="6"/>
  <c r="I44" i="6"/>
  <c r="AB12" i="2"/>
  <c r="U5" i="12"/>
  <c r="C23" i="13"/>
  <c r="C23" i="12"/>
  <c r="AV6" i="2"/>
  <c r="C5" i="2"/>
  <c r="I4" i="2"/>
  <c r="J5" i="2"/>
  <c r="L5" i="2"/>
  <c r="S5" i="2"/>
  <c r="AB15" i="2"/>
  <c r="AK15" i="2" s="1"/>
  <c r="C14" i="13" s="1"/>
  <c r="AD5" i="2"/>
  <c r="C7" i="2"/>
  <c r="I12" i="2"/>
  <c r="R15" i="2" s="1"/>
  <c r="L13" i="2"/>
  <c r="U16" i="2"/>
  <c r="AD19" i="2"/>
  <c r="AM7" i="2"/>
  <c r="AB5" i="2"/>
  <c r="CN6" i="2"/>
  <c r="CQ6" i="2"/>
  <c r="CO6" i="2"/>
  <c r="AM5" i="2"/>
  <c r="CT12" i="2"/>
  <c r="CM6" i="2"/>
  <c r="AK5" i="2"/>
  <c r="CV12" i="2"/>
  <c r="CP6" i="2"/>
  <c r="R4" i="2"/>
  <c r="AA4" i="2"/>
  <c r="AJ4" i="2"/>
  <c r="AE14" i="12"/>
  <c r="U5" i="13"/>
  <c r="U5" i="11"/>
  <c r="A5" i="2"/>
  <c r="G4" i="2"/>
  <c r="P4" i="2"/>
  <c r="Y4" i="2"/>
  <c r="AH4" i="2"/>
  <c r="L10" i="2"/>
  <c r="U13" i="2"/>
  <c r="AD16" i="2"/>
  <c r="AM19" i="2"/>
  <c r="I9" i="2"/>
  <c r="R12" i="2" s="1"/>
  <c r="AQ4" i="2"/>
  <c r="AH26" i="2"/>
  <c r="G3" i="6"/>
  <c r="AS4" i="2"/>
  <c r="AK26" i="2"/>
  <c r="I3" i="6"/>
  <c r="M23" i="13"/>
  <c r="AA9" i="2" l="1"/>
  <c r="M23" i="10"/>
  <c r="AE14" i="9"/>
  <c r="M23" i="9"/>
  <c r="M14" i="9"/>
  <c r="AA15" i="2"/>
  <c r="M14" i="11" s="1"/>
  <c r="AE5" i="10"/>
  <c r="AA21" i="2"/>
  <c r="AE14" i="10"/>
  <c r="M5" i="10"/>
  <c r="AA12" i="2"/>
  <c r="M14" i="10"/>
  <c r="AA18" i="2"/>
  <c r="AE5" i="9"/>
  <c r="M5" i="9"/>
  <c r="C14" i="12"/>
  <c r="U14" i="11"/>
  <c r="AB18" i="2"/>
  <c r="U14" i="10"/>
  <c r="C5" i="11"/>
  <c r="AB9" i="2"/>
  <c r="C5" i="10"/>
  <c r="M5" i="11" l="1"/>
  <c r="AJ12" i="2"/>
  <c r="AJ21" i="2"/>
  <c r="AE14" i="11"/>
  <c r="M23" i="11"/>
  <c r="AJ9" i="2"/>
  <c r="AJ15" i="2"/>
  <c r="AE5" i="11"/>
  <c r="U14" i="12"/>
  <c r="AK18" i="2"/>
  <c r="U14" i="13" s="1"/>
  <c r="C5" i="12"/>
  <c r="AK9" i="2"/>
  <c r="F12" i="6"/>
  <c r="J9" i="6"/>
  <c r="G12" i="6"/>
  <c r="F9" i="6"/>
  <c r="AS15" i="2" l="1"/>
  <c r="M14" i="13" s="1"/>
  <c r="AE5" i="12"/>
  <c r="M5" i="12"/>
  <c r="AS12" i="2"/>
  <c r="AE5" i="13" s="1"/>
  <c r="J31" i="6"/>
  <c r="F32" i="6"/>
  <c r="F35" i="6"/>
  <c r="M14" i="12"/>
  <c r="AS18" i="2"/>
  <c r="AE14" i="13" s="1"/>
  <c r="F36" i="6"/>
  <c r="J36" i="6"/>
  <c r="AS9" i="2"/>
  <c r="M23" i="12"/>
  <c r="G34" i="6"/>
  <c r="E12" i="6"/>
  <c r="C5" i="13"/>
  <c r="H10" i="6"/>
  <c r="H13" i="6"/>
  <c r="J13" i="6"/>
  <c r="F11" i="6"/>
  <c r="G8" i="6"/>
  <c r="H14" i="6"/>
  <c r="I13" i="6"/>
  <c r="K13" i="6" s="1"/>
  <c r="I8" i="6"/>
  <c r="F14" i="6"/>
  <c r="J14" i="6"/>
  <c r="J12" i="6"/>
  <c r="I11" i="6"/>
  <c r="I12" i="6"/>
  <c r="H11" i="6"/>
  <c r="G10" i="6"/>
  <c r="F8" i="6"/>
  <c r="I10" i="6"/>
  <c r="H12" i="6"/>
  <c r="D12" i="6" s="1"/>
  <c r="F10" i="6"/>
  <c r="J8" i="6"/>
  <c r="H8" i="6"/>
  <c r="J10" i="6"/>
  <c r="F13" i="6"/>
  <c r="H9" i="6"/>
  <c r="G9" i="6"/>
  <c r="E9" i="6" s="1"/>
  <c r="G11" i="6"/>
  <c r="I14" i="6"/>
  <c r="J11" i="6"/>
  <c r="G13" i="6"/>
  <c r="I9" i="6"/>
  <c r="K9" i="6" s="1"/>
  <c r="G14" i="6"/>
  <c r="G31" i="6" l="1"/>
  <c r="I31" i="6"/>
  <c r="F34" i="6"/>
  <c r="G33" i="6"/>
  <c r="H32" i="6"/>
  <c r="F31" i="6"/>
  <c r="I35" i="6"/>
  <c r="I32" i="6"/>
  <c r="G36" i="6"/>
  <c r="J34" i="6"/>
  <c r="H35" i="6"/>
  <c r="I36" i="6"/>
  <c r="K36" i="6" s="1"/>
  <c r="H33" i="6"/>
  <c r="J35" i="6"/>
  <c r="J33" i="6"/>
  <c r="I34" i="6"/>
  <c r="K34" i="6" s="1"/>
  <c r="M5" i="13"/>
  <c r="J32" i="6"/>
  <c r="G32" i="6"/>
  <c r="E32" i="6" s="1"/>
  <c r="H36" i="6"/>
  <c r="F33" i="6"/>
  <c r="H31" i="6"/>
  <c r="I33" i="6"/>
  <c r="G35" i="6"/>
  <c r="E35" i="6" s="1"/>
  <c r="H34" i="6"/>
  <c r="K12" i="6"/>
  <c r="K11" i="6"/>
  <c r="K10" i="6"/>
  <c r="E10" i="6"/>
  <c r="D10" i="6"/>
  <c r="D8" i="6"/>
  <c r="F28" i="6"/>
  <c r="E8" i="6"/>
  <c r="E14" i="6"/>
  <c r="D14" i="6"/>
  <c r="I28" i="6"/>
  <c r="K8" i="6"/>
  <c r="G28" i="6"/>
  <c r="E11" i="6"/>
  <c r="D11" i="6"/>
  <c r="K14" i="6"/>
  <c r="D13" i="6"/>
  <c r="E13" i="6"/>
  <c r="D9" i="6"/>
  <c r="H28" i="6"/>
  <c r="J28" i="6"/>
  <c r="J51" i="6" l="1"/>
  <c r="D36" i="6"/>
  <c r="K32" i="6"/>
  <c r="D32" i="6"/>
  <c r="N14" i="6"/>
  <c r="N13" i="6" s="1"/>
  <c r="N12" i="6" s="1"/>
  <c r="N11" i="6" s="1"/>
  <c r="N10" i="6" s="1"/>
  <c r="N9" i="6" s="1"/>
  <c r="N8" i="6" s="1"/>
  <c r="A63" i="6" s="1"/>
  <c r="E36" i="6"/>
  <c r="N36" i="6" s="1"/>
  <c r="K35" i="6"/>
  <c r="E31" i="6"/>
  <c r="D31" i="6"/>
  <c r="F51" i="6"/>
  <c r="K33" i="6"/>
  <c r="H51" i="6"/>
  <c r="D34" i="6"/>
  <c r="E34" i="6"/>
  <c r="I51" i="6"/>
  <c r="K31" i="6"/>
  <c r="G51" i="6"/>
  <c r="E33" i="6"/>
  <c r="D33" i="6"/>
  <c r="D35" i="6"/>
  <c r="K28" i="6"/>
  <c r="E28" i="6"/>
  <c r="D28" i="6"/>
  <c r="E51" i="6" l="1"/>
  <c r="K51" i="6"/>
  <c r="D51" i="6"/>
  <c r="N35" i="6"/>
  <c r="N34" i="6" s="1"/>
  <c r="N33" i="6" s="1"/>
  <c r="N32" i="6" s="1"/>
  <c r="N31" i="6" s="1"/>
  <c r="A67" i="6" s="1"/>
</calcChain>
</file>

<file path=xl/sharedStrings.xml><?xml version="1.0" encoding="utf-8"?>
<sst xmlns="http://schemas.openxmlformats.org/spreadsheetml/2006/main" count="1268" uniqueCount="517">
  <si>
    <t>x</t>
  </si>
  <si>
    <t>Mesa</t>
  </si>
  <si>
    <t>1ª RODADA</t>
  </si>
  <si>
    <t>X</t>
  </si>
  <si>
    <t>CAMPEONATO PAULISTA DE CLUBES DE FUTEBOL DE MESA</t>
  </si>
  <si>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ederação </t>
    </r>
    <r>
      <rPr>
        <b/>
        <sz val="26"/>
        <color indexed="10"/>
        <rFont val="Arial"/>
        <family val="2"/>
      </rPr>
      <t>P</t>
    </r>
    <r>
      <rPr>
        <b/>
        <sz val="26"/>
        <color indexed="8"/>
        <rFont val="Arial"/>
        <family val="2"/>
      </rPr>
      <t xml:space="preserve">aulista de </t>
    </r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utebol de </t>
    </r>
    <r>
      <rPr>
        <b/>
        <sz val="26"/>
        <color indexed="10"/>
        <rFont val="Arial"/>
        <family val="2"/>
      </rPr>
      <t>M</t>
    </r>
    <r>
      <rPr>
        <b/>
        <sz val="26"/>
        <color indexed="8"/>
        <rFont val="Arial"/>
        <family val="2"/>
      </rPr>
      <t>esa</t>
    </r>
  </si>
  <si>
    <t>ANO</t>
  </si>
  <si>
    <t>CATEGORIA</t>
  </si>
  <si>
    <t>Nº FPFM:</t>
  </si>
  <si>
    <t>R1</t>
  </si>
  <si>
    <t>R2</t>
  </si>
  <si>
    <t>R3</t>
  </si>
  <si>
    <t>R4</t>
  </si>
  <si>
    <t>R5</t>
  </si>
  <si>
    <t>EQUIPE I</t>
  </si>
  <si>
    <t>EQUIPE II</t>
  </si>
  <si>
    <t>REPRESENTANTE FPFM</t>
  </si>
  <si>
    <t>CAPITÃO EQUIPE I</t>
  </si>
  <si>
    <t>CAPITÃO EQUIPE II</t>
  </si>
  <si>
    <t>DATA</t>
  </si>
  <si>
    <t>SÚMULA</t>
  </si>
  <si>
    <t>RESULTADO FINAL</t>
  </si>
  <si>
    <t>Nº FPFM</t>
  </si>
  <si>
    <t>2ª RODADA</t>
  </si>
  <si>
    <t>3ª RODADA</t>
  </si>
  <si>
    <t>4ª RODADA</t>
  </si>
  <si>
    <t>5ª RODADA</t>
  </si>
  <si>
    <t>LV</t>
  </si>
  <si>
    <t>LE</t>
  </si>
  <si>
    <t>LD</t>
  </si>
  <si>
    <t>LGP</t>
  </si>
  <si>
    <t>LGC</t>
  </si>
  <si>
    <t>RV</t>
  </si>
  <si>
    <t>RE</t>
  </si>
  <si>
    <t>RD</t>
  </si>
  <si>
    <t>RGP</t>
  </si>
  <si>
    <t>RGC</t>
  </si>
  <si>
    <t>Resumo da Partida</t>
  </si>
  <si>
    <t>Realizada no Dia</t>
  </si>
  <si>
    <t xml:space="preserve">Categoria   </t>
  </si>
  <si>
    <t>N.o</t>
  </si>
  <si>
    <t>FPFM</t>
  </si>
  <si>
    <t>NOME POPULAR</t>
  </si>
  <si>
    <t>Jog</t>
  </si>
  <si>
    <t>Vit</t>
  </si>
  <si>
    <t>Emp</t>
  </si>
  <si>
    <t>Der</t>
  </si>
  <si>
    <t>PG</t>
  </si>
  <si>
    <t>Visto Depto Técnico FPFM</t>
  </si>
  <si>
    <t>Ranking do Mes</t>
  </si>
  <si>
    <t xml:space="preserve"> Obs</t>
  </si>
  <si>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ederação </t>
    </r>
    <r>
      <rPr>
        <sz val="20"/>
        <color indexed="10"/>
        <rFont val="Arial"/>
        <family val="2"/>
      </rPr>
      <t>P</t>
    </r>
    <r>
      <rPr>
        <sz val="20"/>
        <rFont val="Arial"/>
        <family val="2"/>
      </rPr>
      <t xml:space="preserve">aulista de </t>
    </r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utebol de </t>
    </r>
    <r>
      <rPr>
        <sz val="20"/>
        <color indexed="10"/>
        <rFont val="Arial"/>
        <family val="2"/>
      </rPr>
      <t>M</t>
    </r>
    <r>
      <rPr>
        <sz val="20"/>
        <rFont val="Arial"/>
        <family val="2"/>
      </rPr>
      <t>esa</t>
    </r>
  </si>
  <si>
    <t>GP</t>
  </si>
  <si>
    <t>GC</t>
  </si>
  <si>
    <t>SG</t>
  </si>
  <si>
    <t>Rank</t>
  </si>
  <si>
    <t>1) Este resumo é preenchido automaticamente com base nos dados digitados na guia súmula.</t>
  </si>
  <si>
    <t>Ou seja, não é necessário o preenchimento desta guia.</t>
  </si>
  <si>
    <t>TOTAL EQUIPE VISITANTE</t>
  </si>
  <si>
    <t>TOTAL EQUIPE MANDANTE</t>
  </si>
  <si>
    <r>
      <t>u</t>
    </r>
    <r>
      <rPr>
        <sz val="10"/>
        <rFont val="Arial"/>
        <family val="2"/>
      </rPr>
      <t xml:space="preserve">  Esta planilha é composta por 2 guias: </t>
    </r>
    <r>
      <rPr>
        <b/>
        <sz val="10"/>
        <rFont val="Arial"/>
        <family val="2"/>
      </rPr>
      <t>súmula</t>
    </r>
    <r>
      <rPr>
        <sz val="10"/>
        <rFont val="Arial"/>
        <family val="2"/>
      </rPr>
      <t xml:space="preserve"> e </t>
    </r>
    <r>
      <rPr>
        <b/>
        <sz val="10"/>
        <rFont val="Arial"/>
        <family val="2"/>
      </rPr>
      <t>resumo.</t>
    </r>
  </si>
  <si>
    <t>Instruções para preenchimento da guia SÚMULA:</t>
  </si>
  <si>
    <r>
      <t>u</t>
    </r>
    <r>
      <rPr>
        <sz val="10"/>
        <rFont val="Arial"/>
        <family val="2"/>
      </rPr>
      <t xml:space="preserve">  É necessário </t>
    </r>
    <r>
      <rPr>
        <b/>
        <sz val="10"/>
        <rFont val="Arial"/>
        <family val="2"/>
      </rPr>
      <t>preecher apenas a guia súmula</t>
    </r>
    <r>
      <rPr>
        <sz val="10"/>
        <rFont val="Arial"/>
        <family val="2"/>
      </rPr>
      <t>. A guia resumo será preenchida automaticamente.</t>
    </r>
  </si>
  <si>
    <r>
      <rPr>
        <b/>
        <sz val="10"/>
        <color indexed="8"/>
        <rFont val="Arial"/>
        <family val="2"/>
      </rPr>
      <t>5.</t>
    </r>
    <r>
      <rPr>
        <sz val="10"/>
        <color indexed="8"/>
        <rFont val="Arial"/>
        <family val="2"/>
      </rPr>
      <t xml:space="preserve">  Pronto. Envie este arquivo preenchido junto com a súmula original para </t>
    </r>
    <r>
      <rPr>
        <u/>
        <sz val="10"/>
        <color indexed="12"/>
        <rFont val="Arial"/>
        <family val="2"/>
      </rPr>
      <t>diretortecnico@futmesa.com.br</t>
    </r>
    <r>
      <rPr>
        <sz val="10"/>
        <color indexed="8"/>
        <rFont val="Arial"/>
        <family val="2"/>
      </rPr>
      <t xml:space="preserve"> com cópia para </t>
    </r>
    <r>
      <rPr>
        <u/>
        <sz val="10"/>
        <color indexed="12"/>
        <rFont val="Arial"/>
        <family val="2"/>
      </rPr>
      <t>futmesa@futmesa.com.br</t>
    </r>
  </si>
  <si>
    <r>
      <rPr>
        <b/>
        <sz val="10"/>
        <color indexed="8"/>
        <rFont val="Arial"/>
        <family val="2"/>
      </rPr>
      <t>3.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resultados dos jogos</t>
    </r>
    <r>
      <rPr>
        <sz val="10"/>
        <color indexed="8"/>
        <rFont val="Arial"/>
        <family val="2"/>
      </rPr>
      <t>.</t>
    </r>
  </si>
  <si>
    <r>
      <rPr>
        <b/>
        <sz val="10"/>
        <color indexed="8"/>
        <rFont val="Arial"/>
        <family val="2"/>
      </rPr>
      <t>4.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campos restantes</t>
    </r>
    <r>
      <rPr>
        <sz val="10"/>
        <color indexed="8"/>
        <rFont val="Arial"/>
        <family val="2"/>
      </rPr>
      <t xml:space="preserve"> (Data, categoria, ano, nome equipe I, nome equipe II).</t>
    </r>
  </si>
  <si>
    <r>
      <t>u</t>
    </r>
    <r>
      <rPr>
        <sz val="10"/>
        <rFont val="Arial"/>
        <family val="2"/>
      </rPr>
      <t xml:space="preserve">  Apenas os campos em cinza estão disponíveis para preenchimento.</t>
    </r>
  </si>
  <si>
    <r>
      <rPr>
        <b/>
        <sz val="10"/>
        <color indexed="8"/>
        <rFont val="Arial"/>
        <family val="2"/>
      </rPr>
      <t>2.</t>
    </r>
    <r>
      <rPr>
        <sz val="10"/>
        <color indexed="8"/>
        <rFont val="Arial"/>
        <family val="2"/>
      </rPr>
      <t xml:space="preserve">  Se um jogador </t>
    </r>
    <r>
      <rPr>
        <b/>
        <sz val="10"/>
        <color indexed="8"/>
        <rFont val="Arial"/>
        <family val="2"/>
      </rPr>
      <t>reserva</t>
    </r>
    <r>
      <rPr>
        <sz val="10"/>
        <color indexed="8"/>
        <rFont val="Arial"/>
        <family val="2"/>
      </rPr>
      <t xml:space="preserve"> entrar no jogo, </t>
    </r>
    <r>
      <rPr>
        <b/>
        <sz val="10"/>
        <color indexed="8"/>
        <rFont val="Arial"/>
        <family val="2"/>
      </rPr>
      <t>altere os nomes diretamente na tabela de jogos</t>
    </r>
    <r>
      <rPr>
        <sz val="10"/>
        <color indexed="8"/>
        <rFont val="Arial"/>
        <family val="2"/>
      </rPr>
      <t>, exatamente como foram cadastrados na lista de jogadores.</t>
    </r>
  </si>
  <si>
    <r>
      <t>u</t>
    </r>
    <r>
      <rPr>
        <sz val="10"/>
        <rFont val="Arial"/>
        <family val="2"/>
      </rPr>
      <t xml:space="preserve">  Todos os cálculos serão realizados automaticamente.</t>
    </r>
  </si>
  <si>
    <r>
      <rPr>
        <b/>
        <sz val="10"/>
        <color indexed="8"/>
        <rFont val="Arial"/>
        <family val="2"/>
      </rPr>
      <t>1.</t>
    </r>
    <r>
      <rPr>
        <sz val="10"/>
        <color indexed="8"/>
        <rFont val="Arial"/>
        <family val="2"/>
      </rPr>
      <t xml:space="preserve">  Preencha a </t>
    </r>
    <r>
      <rPr>
        <b/>
        <sz val="10"/>
        <color indexed="8"/>
        <rFont val="Arial"/>
        <family val="2"/>
      </rPr>
      <t>lista de jogadores</t>
    </r>
    <r>
      <rPr>
        <sz val="10"/>
        <color indexed="8"/>
        <rFont val="Arial"/>
        <family val="2"/>
      </rPr>
      <t xml:space="preserve"> com o </t>
    </r>
    <r>
      <rPr>
        <b/>
        <sz val="10"/>
        <color indexed="8"/>
        <rFont val="Arial"/>
        <family val="2"/>
      </rPr>
      <t>nome popular</t>
    </r>
    <r>
      <rPr>
        <sz val="10"/>
        <color indexed="8"/>
        <rFont val="Arial"/>
        <family val="2"/>
      </rPr>
      <t xml:space="preserve"> cadastrado no ranking, e </t>
    </r>
    <r>
      <rPr>
        <b/>
        <sz val="10"/>
        <color indexed="8"/>
        <rFont val="Arial"/>
        <family val="2"/>
      </rPr>
      <t>número da FPFM</t>
    </r>
    <r>
      <rPr>
        <sz val="10"/>
        <color indexed="8"/>
        <rFont val="Arial"/>
        <family val="2"/>
      </rPr>
      <t>, das equipes I e II.</t>
    </r>
  </si>
  <si>
    <t xml:space="preserve">     A súmula será preenchida automaticamente com os jogadores titulares.</t>
  </si>
  <si>
    <t xml:space="preserve"> CAMPEONATO PAULISTA DE CLUBES DE FUTEBOL DE MESA</t>
  </si>
  <si>
    <r>
      <t>u</t>
    </r>
    <r>
      <rPr>
        <sz val="10"/>
        <rFont val="Arial"/>
        <family val="2"/>
      </rPr>
      <t xml:space="preserve">  Em caso de dúvidas, entre em contato com </t>
    </r>
    <r>
      <rPr>
        <u/>
        <sz val="10"/>
        <color indexed="12"/>
        <rFont val="Arial"/>
        <family val="2"/>
      </rPr>
      <t>diretortecnico@futmesa.com.br</t>
    </r>
  </si>
  <si>
    <t>Resumo consolidado para o site</t>
  </si>
  <si>
    <t>Aproveitamento</t>
  </si>
  <si>
    <t>SUMULA - 5 JOGADORES</t>
  </si>
  <si>
    <t>DATA: ______/______/________</t>
  </si>
  <si>
    <t>2) É de responsabilidade da equipe mandante,através de seu capitão,o preenchimento desta súmula, que</t>
  </si>
  <si>
    <t>3) A coluna "FPFM" deve ser preenchida com o nº do botonista, conforme registro da FPFM.</t>
  </si>
  <si>
    <t>4) Na falta deste número não serão computados os pontos no Rank / FPFM obtidos pelo botonista.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</si>
  <si>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</si>
  <si>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</si>
  <si>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</si>
  <si>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</si>
  <si>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</si>
  <si>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</si>
  <si>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</si>
  <si>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</si>
  <si>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</si>
  <si>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</si>
  <si>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Versão 1.4 (01-Jan-2013)</t>
  </si>
  <si>
    <t>deverá ser enviada a FPFM, até a 3.a feira seguinte a data do jogo.</t>
  </si>
  <si>
    <t>mesa:</t>
  </si>
  <si>
    <t>2ª Rodada</t>
  </si>
  <si>
    <t>3ª Rodada</t>
  </si>
  <si>
    <t>4ª Rodada</t>
  </si>
  <si>
    <t>5ª Rodada</t>
  </si>
  <si>
    <t>Federação Paulista de Futebol de Mesa - Litovale</t>
  </si>
  <si>
    <t>TON</t>
  </si>
  <si>
    <t>LEO ARMANI</t>
  </si>
  <si>
    <t>MARCIO RANGEL</t>
  </si>
  <si>
    <t>PAULO PINTO</t>
  </si>
  <si>
    <t>RODRIGO TUVIRA</t>
  </si>
  <si>
    <t>HELENA</t>
  </si>
  <si>
    <t>AMADEU</t>
  </si>
  <si>
    <t>GABRIEL CHEZINHO</t>
  </si>
  <si>
    <t>OLIMPIO</t>
  </si>
  <si>
    <t>GERONIMO</t>
  </si>
  <si>
    <t>ZECAS</t>
  </si>
  <si>
    <t>BARTHEZ</t>
  </si>
  <si>
    <t>ARTHURZINHO</t>
  </si>
  <si>
    <t>BARRICELLI</t>
  </si>
  <si>
    <t>DUDA</t>
  </si>
  <si>
    <t>NILO</t>
  </si>
  <si>
    <t>NORIAKI</t>
  </si>
  <si>
    <t>PC</t>
  </si>
  <si>
    <t>VICTOR FIORE</t>
  </si>
  <si>
    <t>ADRIANO</t>
  </si>
  <si>
    <t>CELSO LUIZ</t>
  </si>
  <si>
    <t>BENE</t>
  </si>
  <si>
    <t>CINCOTTO</t>
  </si>
  <si>
    <t>DANILO</t>
  </si>
  <si>
    <t>EDINHO</t>
  </si>
  <si>
    <t>ELIAHOU</t>
  </si>
  <si>
    <t>ELVIO</t>
  </si>
  <si>
    <t>FARAH</t>
  </si>
  <si>
    <t>FLOSI</t>
  </si>
  <si>
    <t>JULINHO</t>
  </si>
  <si>
    <t>ZANELLA</t>
  </si>
  <si>
    <t>ESPEL</t>
  </si>
  <si>
    <t>MURATORE</t>
  </si>
  <si>
    <t>ALESSANDRO</t>
  </si>
  <si>
    <t>JUSTA</t>
  </si>
  <si>
    <t>TADEU</t>
  </si>
  <si>
    <t>QUARTIM</t>
  </si>
  <si>
    <t>RODRIGO RIBEIRO</t>
  </si>
  <si>
    <t>ZERO</t>
  </si>
  <si>
    <t>VALBONO</t>
  </si>
  <si>
    <t>GARCIA</t>
  </si>
  <si>
    <t>LOPES</t>
  </si>
  <si>
    <t>DINHO</t>
  </si>
  <si>
    <t>KLEBER</t>
  </si>
  <si>
    <t>GUILHERME</t>
  </si>
  <si>
    <t>BRUNO BLOIS</t>
  </si>
  <si>
    <t>DANI</t>
  </si>
  <si>
    <t>SERGIO MORO</t>
  </si>
  <si>
    <t>RODRIGO MORO</t>
  </si>
  <si>
    <t>MAURO FIGUEIREDO</t>
  </si>
  <si>
    <t>ATIENZA</t>
  </si>
  <si>
    <t>ALENCAR</t>
  </si>
  <si>
    <t>CELSO</t>
  </si>
  <si>
    <t>CEBOLA</t>
  </si>
  <si>
    <t>HENRIQUE</t>
  </si>
  <si>
    <t>BASILIO</t>
  </si>
  <si>
    <t>BETARESSI</t>
  </si>
  <si>
    <t>LEANDRIN</t>
  </si>
  <si>
    <t>GIL HACKMANN</t>
  </si>
  <si>
    <t>HACKMANN</t>
  </si>
  <si>
    <t>JOTA</t>
  </si>
  <si>
    <t>RENATO FERREIRA</t>
  </si>
  <si>
    <t>MARCIO COSTA</t>
  </si>
  <si>
    <t>DE ASSIS</t>
  </si>
  <si>
    <t>FERNANDO DEZIO</t>
  </si>
  <si>
    <t>PEDRO NETO</t>
  </si>
  <si>
    <t>LIRA</t>
  </si>
  <si>
    <t>HELIO</t>
  </si>
  <si>
    <t>BABY</t>
  </si>
  <si>
    <t>DENTE</t>
  </si>
  <si>
    <t>DIEGO BANFI</t>
  </si>
  <si>
    <t>EDISON</t>
  </si>
  <si>
    <t>ELIAS</t>
  </si>
  <si>
    <t>FELICIANO</t>
  </si>
  <si>
    <t>GEPP</t>
  </si>
  <si>
    <t>JUULIUS</t>
  </si>
  <si>
    <t>LUGANO</t>
  </si>
  <si>
    <t>MANOLO</t>
  </si>
  <si>
    <t>MARCO BIANCHI</t>
  </si>
  <si>
    <t>MIGUEL</t>
  </si>
  <si>
    <t>MONTANHA</t>
  </si>
  <si>
    <t>RAFA</t>
  </si>
  <si>
    <t>PINNA</t>
  </si>
  <si>
    <t>TC</t>
  </si>
  <si>
    <t>ZANERATTO</t>
  </si>
  <si>
    <t>BERNARDINO</t>
  </si>
  <si>
    <t>CRISTIANO SANTOS</t>
  </si>
  <si>
    <t>MARCIO</t>
  </si>
  <si>
    <t>FACCIO</t>
  </si>
  <si>
    <t>GIORGIO</t>
  </si>
  <si>
    <t>VELHO</t>
  </si>
  <si>
    <t>ALBARELLO</t>
  </si>
  <si>
    <t>CORUJA</t>
  </si>
  <si>
    <t>GUERREIRO</t>
  </si>
  <si>
    <t>DENIS CONSTANTINO</t>
  </si>
  <si>
    <t>RODRIGO MUNHOZ</t>
  </si>
  <si>
    <t>ALDECOA</t>
  </si>
  <si>
    <t>FABINHO ISRAEL</t>
  </si>
  <si>
    <t>ADILSON</t>
  </si>
  <si>
    <t>RAFA PORTO</t>
  </si>
  <si>
    <t>RINCO</t>
  </si>
  <si>
    <t>WALLACE RINCO</t>
  </si>
  <si>
    <t>DIOGO VENITE</t>
  </si>
  <si>
    <t>DENIS</t>
  </si>
  <si>
    <t>TERUEL</t>
  </si>
  <si>
    <t>EDU BOLA</t>
  </si>
  <si>
    <t>MURA</t>
  </si>
  <si>
    <t>LITO</t>
  </si>
  <si>
    <t>ERISMAR</t>
  </si>
  <si>
    <t>FERNANDO SANTOS</t>
  </si>
  <si>
    <t>GUERRA</t>
  </si>
  <si>
    <t>LENNON</t>
  </si>
  <si>
    <t>BARBA</t>
  </si>
  <si>
    <t>VITOR HUGO</t>
  </si>
  <si>
    <t>CARLOS LARA</t>
  </si>
  <si>
    <t>ANOEL</t>
  </si>
  <si>
    <t>MILTON GOBBO</t>
  </si>
  <si>
    <t>GILMAR FERREIRA</t>
  </si>
  <si>
    <t>BRUNO VASKO</t>
  </si>
  <si>
    <t>MOLINEIRO</t>
  </si>
  <si>
    <t>VICTOR FERREIRA</t>
  </si>
  <si>
    <t>ALEX LUCATELLI</t>
  </si>
  <si>
    <t>RICARDO MACCEU</t>
  </si>
  <si>
    <t>VICTOR CINZENTO</t>
  </si>
  <si>
    <t>MARCO PAI</t>
  </si>
  <si>
    <t>MARCO FILHO</t>
  </si>
  <si>
    <t>LUIZ FARIA</t>
  </si>
  <si>
    <t>THIAGO</t>
  </si>
  <si>
    <t>FARINHA</t>
  </si>
  <si>
    <t>VINICIUS</t>
  </si>
  <si>
    <t>MARIO NOVAES</t>
  </si>
  <si>
    <t>NOVAES</t>
  </si>
  <si>
    <t>LELY</t>
  </si>
  <si>
    <t>FABIO ROBERTO</t>
  </si>
  <si>
    <t>ARTUR</t>
  </si>
  <si>
    <t>VITOR LUIZ</t>
  </si>
  <si>
    <t>RUIZ</t>
  </si>
  <si>
    <t>DEMETRIUS</t>
  </si>
  <si>
    <t>EDU SANTOS</t>
  </si>
  <si>
    <t>RAVANELLI</t>
  </si>
  <si>
    <t>RAFAEL SANTOS</t>
  </si>
  <si>
    <t>TELE</t>
  </si>
  <si>
    <t>MARCANTE</t>
  </si>
  <si>
    <t>WALNIR</t>
  </si>
  <si>
    <t>DIOGO</t>
  </si>
  <si>
    <t>BERGAMINI</t>
  </si>
  <si>
    <t>RODOLF</t>
  </si>
  <si>
    <t>RODOLFO</t>
  </si>
  <si>
    <t>ALEXANDRE RUBAO</t>
  </si>
  <si>
    <t>GILMAR</t>
  </si>
  <si>
    <t>FLAVIO MORAES</t>
  </si>
  <si>
    <t>MARIO FIORE</t>
  </si>
  <si>
    <t>PEPE 2004</t>
  </si>
  <si>
    <t>WELLINGTON LIMA</t>
  </si>
  <si>
    <t>HEITOR</t>
  </si>
  <si>
    <t>NOME POPULAR (APELIDO)</t>
  </si>
  <si>
    <t>CLUBE</t>
  </si>
  <si>
    <t xml:space="preserve">GUILHERME </t>
  </si>
  <si>
    <t>A A BOTUCATUENSE</t>
  </si>
  <si>
    <t>VINICIUS ZANOTTO</t>
  </si>
  <si>
    <t>ZANOTTO</t>
  </si>
  <si>
    <t>BRUNO ANDRINI</t>
  </si>
  <si>
    <t>SILAS PANTELEÃO</t>
  </si>
  <si>
    <t>BETO VEIGA</t>
  </si>
  <si>
    <t>CRISTIANO MAROSTICA</t>
  </si>
  <si>
    <t xml:space="preserve">A A BOTUCATUENSE </t>
  </si>
  <si>
    <t>EMERSON</t>
  </si>
  <si>
    <t>ÁLVARO</t>
  </si>
  <si>
    <t xml:space="preserve">DRÁUSIO </t>
  </si>
  <si>
    <t>NIVALDO CEARÁ</t>
  </si>
  <si>
    <t>kiko</t>
  </si>
  <si>
    <t xml:space="preserve">A.A. Portuguesa </t>
  </si>
  <si>
    <t>Charleaux</t>
  </si>
  <si>
    <t>Bartolo</t>
  </si>
  <si>
    <t>Sidey Alves</t>
  </si>
  <si>
    <t>Ícaro</t>
  </si>
  <si>
    <t>Ruas</t>
  </si>
  <si>
    <t>Davinir</t>
  </si>
  <si>
    <t>Mario</t>
  </si>
  <si>
    <t>Danilo</t>
  </si>
  <si>
    <t>Mario Reginaldo</t>
  </si>
  <si>
    <t>Junior Branqueto</t>
  </si>
  <si>
    <t>João</t>
  </si>
  <si>
    <t>Ferreira</t>
  </si>
  <si>
    <t>Loiacono</t>
  </si>
  <si>
    <t>Ivo</t>
  </si>
  <si>
    <t>Afonso</t>
  </si>
  <si>
    <t>Maykon</t>
  </si>
  <si>
    <t>Marcelo Sório</t>
  </si>
  <si>
    <t>Victor</t>
  </si>
  <si>
    <t>Carlos Chicalski</t>
  </si>
  <si>
    <t>Capitelli</t>
  </si>
  <si>
    <t>A.A. Riopardense</t>
  </si>
  <si>
    <t>Alfredo</t>
  </si>
  <si>
    <t>Eduardo Nicolas</t>
  </si>
  <si>
    <t>Burilli</t>
  </si>
  <si>
    <t>Clóvis Camillo</t>
  </si>
  <si>
    <t>Rodrigo Pena</t>
  </si>
  <si>
    <t>Evanir</t>
  </si>
  <si>
    <t>Divino</t>
  </si>
  <si>
    <t>Henrique Camillo</t>
  </si>
  <si>
    <t>Massarotto</t>
  </si>
  <si>
    <t>AMÉRICA F.C.</t>
  </si>
  <si>
    <t>Paffrath</t>
  </si>
  <si>
    <t>Jota</t>
  </si>
  <si>
    <t>Eduardo</t>
  </si>
  <si>
    <t>Marcelinho Buzo</t>
  </si>
  <si>
    <t>Fernando</t>
  </si>
  <si>
    <t>Mauricio</t>
  </si>
  <si>
    <t>Juliano</t>
  </si>
  <si>
    <t>Igor</t>
  </si>
  <si>
    <t>Mateus</t>
  </si>
  <si>
    <t>Henrique</t>
  </si>
  <si>
    <t>Constâncio</t>
  </si>
  <si>
    <t>Fred</t>
  </si>
  <si>
    <t>Emerson</t>
  </si>
  <si>
    <t>Erikson</t>
  </si>
  <si>
    <t>Beto</t>
  </si>
  <si>
    <t>Antonio Ribeiro</t>
  </si>
  <si>
    <t>Tibuço</t>
  </si>
  <si>
    <t>Felipe</t>
  </si>
  <si>
    <t>Gabriel</t>
  </si>
  <si>
    <t>Sammartino</t>
  </si>
  <si>
    <t>C.A. Bragantino</t>
  </si>
  <si>
    <t>José Ricardo</t>
  </si>
  <si>
    <t>Marcos Augusto</t>
  </si>
  <si>
    <t>Celso Egas</t>
  </si>
  <si>
    <t>Ricardo Bonucci</t>
  </si>
  <si>
    <t>Tiago Machado</t>
  </si>
  <si>
    <t>Bugalu</t>
  </si>
  <si>
    <t>Rodolfo Zucato</t>
  </si>
  <si>
    <t>Marcão</t>
  </si>
  <si>
    <t>Jivago</t>
  </si>
  <si>
    <t>CEPE 2004</t>
  </si>
  <si>
    <t>ADRIANO FRANÇA</t>
  </si>
  <si>
    <t>TABAJARA</t>
  </si>
  <si>
    <t>VASQUES</t>
  </si>
  <si>
    <t>MOLINARI</t>
  </si>
  <si>
    <t>CIRCULO MILITAR</t>
  </si>
  <si>
    <t>RENAN TUSURA</t>
  </si>
  <si>
    <t>LÉO RODRIGUES</t>
  </si>
  <si>
    <t>TIGRÃO</t>
  </si>
  <si>
    <t>JOÃO PEDRO</t>
  </si>
  <si>
    <t>FRANCISCO JUNIOR</t>
  </si>
  <si>
    <t>LIPE</t>
  </si>
  <si>
    <t xml:space="preserve">IVAN LEITE </t>
  </si>
  <si>
    <t xml:space="preserve">CISPLATINA </t>
  </si>
  <si>
    <t>JOÃO PITÓSCIO</t>
  </si>
  <si>
    <t>FRANÇA</t>
  </si>
  <si>
    <t xml:space="preserve">ISMAEL </t>
  </si>
  <si>
    <t>R. SIMON</t>
  </si>
  <si>
    <t>F.PASCOALOTI</t>
  </si>
  <si>
    <t>CLÉO JR.</t>
  </si>
  <si>
    <t>P.V.</t>
  </si>
  <si>
    <t>B.V.</t>
  </si>
  <si>
    <t xml:space="preserve">PICOLINO </t>
  </si>
  <si>
    <t>VINICIUS MURATORE</t>
  </si>
  <si>
    <t xml:space="preserve"> F.T.C.</t>
  </si>
  <si>
    <t>REGIS</t>
  </si>
  <si>
    <t>BULHÕES</t>
  </si>
  <si>
    <t>IGOR</t>
  </si>
  <si>
    <t>FERNANDO</t>
  </si>
  <si>
    <t>CARIOCA</t>
  </si>
  <si>
    <t>DENIS FUZUE</t>
  </si>
  <si>
    <t>MARCOS WILLOW</t>
  </si>
  <si>
    <t>VINICIUS ROLIM</t>
  </si>
  <si>
    <t>RAFAEL FONTES</t>
  </si>
  <si>
    <t>CORINTHIANS</t>
  </si>
  <si>
    <t>ARANHA</t>
  </si>
  <si>
    <t>SANDRO GAVIÃO</t>
  </si>
  <si>
    <t>WAGNER LUIS</t>
  </si>
  <si>
    <t>FREITAS</t>
  </si>
  <si>
    <t>OG GIRÃO</t>
  </si>
  <si>
    <t>GOLVH</t>
  </si>
  <si>
    <t>MARCELO SANTOS</t>
  </si>
  <si>
    <t>Flamengo FC</t>
  </si>
  <si>
    <t>MÁRCIO STIPP</t>
  </si>
  <si>
    <t>MORO</t>
  </si>
  <si>
    <t>W BENEVIDES</t>
  </si>
  <si>
    <t>HILTON</t>
  </si>
  <si>
    <t>Rafael Bernardes</t>
  </si>
  <si>
    <t>GDR 7 de Setembro</t>
  </si>
  <si>
    <t>TUBARÃO</t>
  </si>
  <si>
    <t>HÉLIO</t>
  </si>
  <si>
    <t>Mareglit</t>
  </si>
  <si>
    <t>Jaboticabal FM</t>
  </si>
  <si>
    <t>Rick</t>
  </si>
  <si>
    <t>Negão</t>
  </si>
  <si>
    <t>Gabi</t>
  </si>
  <si>
    <t>Doug</t>
  </si>
  <si>
    <t>Vitinho Souza</t>
  </si>
  <si>
    <t>Kaique</t>
  </si>
  <si>
    <t>Elcio</t>
  </si>
  <si>
    <t>Liga Litovale</t>
  </si>
  <si>
    <t>Wagner Felipe</t>
  </si>
  <si>
    <t>Sirio</t>
  </si>
  <si>
    <t>Tonnil</t>
  </si>
  <si>
    <t>Dan</t>
  </si>
  <si>
    <t>Robson Candiani</t>
  </si>
  <si>
    <t>Edu Redondo</t>
  </si>
  <si>
    <t>Gordo</t>
  </si>
  <si>
    <t>Gilson Lara</t>
  </si>
  <si>
    <t>Vinicius Souza</t>
  </si>
  <si>
    <t>André Rafael</t>
  </si>
  <si>
    <t>Etore</t>
  </si>
  <si>
    <t>Jorge Demetrius</t>
  </si>
  <si>
    <t>Nathan Felipe</t>
  </si>
  <si>
    <t>MENINOS FUTEBOL CLUBE</t>
  </si>
  <si>
    <t>LIMÃO</t>
  </si>
  <si>
    <t>LÊ</t>
  </si>
  <si>
    <t>FÁBIO</t>
  </si>
  <si>
    <t>VINÍCIUS RAMALHO</t>
  </si>
  <si>
    <t>RHANIERY</t>
  </si>
  <si>
    <t>ROBERTO GODOY</t>
  </si>
  <si>
    <t>S.A.V. MARIA ZÉLIA</t>
  </si>
  <si>
    <t>SERGIO BARREIRA</t>
  </si>
  <si>
    <t>Paulinho Meira</t>
  </si>
  <si>
    <t>RENATINHO</t>
  </si>
  <si>
    <t>SERGIO NENÊ</t>
  </si>
  <si>
    <t>CLAUDIO</t>
  </si>
  <si>
    <t>CORTEZ</t>
  </si>
  <si>
    <t>Felipe Ramos</t>
  </si>
  <si>
    <t>Dourado</t>
  </si>
  <si>
    <t>Wander</t>
  </si>
  <si>
    <t>LÉO CARIOCA</t>
  </si>
  <si>
    <t>Guilherme Gomes</t>
  </si>
  <si>
    <t>ALEMÃO</t>
  </si>
  <si>
    <t>WALMY</t>
  </si>
  <si>
    <t>LUIZ COELHO</t>
  </si>
  <si>
    <t>RONALDO AQUINHO</t>
  </si>
  <si>
    <t>MARIO MILI</t>
  </si>
  <si>
    <t>D'ANGELO</t>
  </si>
  <si>
    <t>Jefferson</t>
  </si>
  <si>
    <t>S.E.PALMEIRAS</t>
  </si>
  <si>
    <t>Perrotti</t>
  </si>
  <si>
    <t>Mauro</t>
  </si>
  <si>
    <t>Michilin</t>
  </si>
  <si>
    <t>Dema</t>
  </si>
  <si>
    <t>Bolla</t>
  </si>
  <si>
    <t>Vanno</t>
  </si>
  <si>
    <t>Hylson</t>
  </si>
  <si>
    <t>Wendel</t>
  </si>
  <si>
    <t>Dentinho</t>
  </si>
  <si>
    <t>Narduche</t>
  </si>
  <si>
    <t>Melli</t>
  </si>
  <si>
    <t>Paolo</t>
  </si>
  <si>
    <t>Victor Varoli</t>
  </si>
  <si>
    <t>Cesar Lopes</t>
  </si>
  <si>
    <t>Gui Rubio</t>
  </si>
  <si>
    <t>Franklin</t>
  </si>
  <si>
    <t>Heitor</t>
  </si>
  <si>
    <t>São Sebasião Futmesa</t>
  </si>
  <si>
    <t>IBANHEZ</t>
  </si>
  <si>
    <t>PABLO</t>
  </si>
  <si>
    <t>VITOR</t>
  </si>
  <si>
    <t>ENZO</t>
  </si>
  <si>
    <t>LUIZ</t>
  </si>
  <si>
    <t>MARQUINHOS</t>
  </si>
  <si>
    <t>MAX</t>
  </si>
  <si>
    <t>DAVI</t>
  </si>
  <si>
    <t>Paulo Edson</t>
  </si>
  <si>
    <t>TMJ</t>
  </si>
  <si>
    <t>Dile</t>
  </si>
  <si>
    <t>Marcelo Leite</t>
  </si>
  <si>
    <t>Cambraia</t>
  </si>
  <si>
    <t>Cafú</t>
  </si>
  <si>
    <t>Anderson</t>
  </si>
  <si>
    <t>Puga</t>
  </si>
  <si>
    <t>Fúlvio</t>
  </si>
  <si>
    <t>Milton</t>
  </si>
  <si>
    <t>Leando Santos</t>
  </si>
  <si>
    <t>Laércio</t>
  </si>
  <si>
    <t>Olino</t>
  </si>
  <si>
    <t>Alberto</t>
  </si>
  <si>
    <t>Léo Lima</t>
  </si>
  <si>
    <t>Juninho</t>
  </si>
  <si>
    <t>Marco Butanta</t>
  </si>
  <si>
    <t>Neto</t>
  </si>
  <si>
    <t>JVM Rodrigues</t>
  </si>
  <si>
    <t>Raphael</t>
  </si>
  <si>
    <t>Alcantara</t>
  </si>
  <si>
    <t xml:space="preserve">TMJ </t>
  </si>
  <si>
    <t>RONALDO</t>
  </si>
  <si>
    <t>Torigno Nostro Club</t>
  </si>
  <si>
    <t>GALINDO</t>
  </si>
  <si>
    <t>SERGIO COSTA</t>
  </si>
  <si>
    <t>TUNICO</t>
  </si>
  <si>
    <t>GUTERRES</t>
  </si>
  <si>
    <t>BETINHO</t>
  </si>
  <si>
    <t>WALTER BARROS</t>
  </si>
  <si>
    <t>CLAUDIO RODRIGUES</t>
  </si>
  <si>
    <t>LULI</t>
  </si>
  <si>
    <t>MARCOS</t>
  </si>
  <si>
    <t>UNIÃO INDEPENDENTE F.M</t>
  </si>
  <si>
    <t>NADAL</t>
  </si>
  <si>
    <t>VENEZUELA</t>
  </si>
  <si>
    <t>ROBERTO</t>
  </si>
  <si>
    <t>ANGELO</t>
  </si>
  <si>
    <t>BRENO</t>
  </si>
  <si>
    <t>JOÃO</t>
  </si>
  <si>
    <t>Liga Litovale-Individual</t>
  </si>
  <si>
    <t>M</t>
  </si>
  <si>
    <t>Cisplatina F.C.</t>
  </si>
  <si>
    <t xml:space="preserve">Liga Litovale F. M </t>
  </si>
  <si>
    <t>Marcelo Martins</t>
  </si>
  <si>
    <t>Tati</t>
  </si>
  <si>
    <t>Fraga</t>
  </si>
  <si>
    <t>Rodrigo Giovanetti</t>
  </si>
  <si>
    <t>MARCELO MARTINS</t>
  </si>
  <si>
    <t>ELCIO</t>
  </si>
  <si>
    <t>TONNIL</t>
  </si>
  <si>
    <t>SÍRIO</t>
  </si>
  <si>
    <t>TATI</t>
  </si>
  <si>
    <t>RODRIGO GIOVANETTI</t>
  </si>
  <si>
    <t>FRAGA</t>
  </si>
  <si>
    <t>MARCÃO DIAS</t>
  </si>
  <si>
    <t>NORBERTO</t>
  </si>
  <si>
    <t>MATHIAS</t>
  </si>
  <si>
    <t>21 de março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</si>
</sst>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65" formatCode="[$-416]dd\-mmm\-yyyy;@"/>
    <numFmt numFmtId="169" formatCode="#,##0_);[Red]\(#,##0\)"/>
  </numFmts>
  <fonts count="50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26"/>
      <color indexed="8"/>
      <name val="Arial"/>
      <family val="2"/>
    </font>
    <font>
      <b/>
      <sz val="26"/>
      <color indexed="10"/>
      <name val="Arial"/>
      <family val="2"/>
    </font>
    <font>
      <b/>
      <sz val="9"/>
      <name val="Arial"/>
      <family val="2"/>
    </font>
    <font>
      <sz val="20"/>
      <name val="Arial"/>
      <family val="2"/>
    </font>
    <font>
      <sz val="20"/>
      <color indexed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i/>
      <u/>
      <sz val="10"/>
      <name val="Arial"/>
      <family val="2"/>
    </font>
    <font>
      <sz val="10"/>
      <name val="Wingdings 3"/>
      <family val="1"/>
      <charset val="2"/>
    </font>
    <font>
      <u/>
      <sz val="10"/>
      <color indexed="12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sz val="16"/>
      <name val="Arial"/>
      <family val="2"/>
    </font>
    <font>
      <b/>
      <sz val="10"/>
      <color indexed="9"/>
      <name val="Arial"/>
      <family val="2"/>
    </font>
    <font>
      <b/>
      <sz val="10"/>
      <name val="Tahoma"/>
      <family val="2"/>
    </font>
    <font>
      <b/>
      <sz val="10"/>
      <color indexed="8"/>
      <name val="Tahoma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26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rgb="FF0000FF"/>
      <name val="Arial"/>
      <family val="2"/>
    </font>
    <font>
      <sz val="8"/>
      <color rgb="FF0000FF"/>
      <name val="Arial"/>
      <family val="2"/>
    </font>
    <font>
      <b/>
      <sz val="8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0"/>
      <name val="Arial"/>
      <family val="2"/>
    </font>
    <font>
      <i/>
      <sz val="8"/>
      <color theme="1"/>
      <name val="Arial"/>
      <family val="2"/>
    </font>
    <font>
      <b/>
      <sz val="14"/>
      <color theme="1"/>
      <name val="Arial"/>
      <family val="2"/>
    </font>
    <font>
      <b/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color rgb="FF000000"/>
      <name val="Tahoma"/>
      <family val="2"/>
    </font>
    <font>
      <b/>
      <sz val="12"/>
      <color theme="1"/>
      <name val="Calibri"/>
      <family val="2"/>
      <scheme val="minor"/>
    </font>
    <font>
      <b/>
      <sz val="10"/>
      <color rgb="FF000000"/>
      <name val="Tahoma"/>
      <family val="2"/>
      <charset val="1"/>
    </font>
    <font>
      <b/>
      <sz val="10"/>
      <color theme="1"/>
      <name val="Tahoma"/>
      <family val="2"/>
    </font>
    <font>
      <b/>
      <sz val="14"/>
      <color rgb="FF0000FF"/>
      <name val="Arial"/>
      <family val="2"/>
    </font>
    <font>
      <sz val="18"/>
      <color rgb="FF0000FF"/>
      <name val="Arial"/>
      <family val="2"/>
    </font>
    <font>
      <sz val="16"/>
      <color theme="1"/>
      <name val="Arial"/>
      <family val="2"/>
    </font>
    <font>
      <sz val="14"/>
      <color rgb="FF0000FF"/>
      <name val="Arial"/>
      <family val="2"/>
    </font>
    <font>
      <b/>
      <sz val="11"/>
      <color rgb="FF0000FF"/>
      <name val="Arial"/>
      <family val="2"/>
    </font>
    <font>
      <b/>
      <sz val="12"/>
      <color indexed="9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B0F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1" fillId="0" borderId="0"/>
    <xf numFmtId="0" fontId="5" fillId="0" borderId="0"/>
    <xf numFmtId="0" fontId="5" fillId="0" borderId="0"/>
    <xf numFmtId="0" fontId="17" fillId="0" borderId="0"/>
    <xf numFmtId="43" fontId="22" fillId="0" borderId="0" applyFont="0" applyFill="0" applyBorder="0" applyAlignment="0" applyProtection="0"/>
  </cellStyleXfs>
  <cellXfs count="327">
    <xf numFmtId="0" fontId="0" fillId="0" borderId="0" xfId="0"/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Continuous"/>
    </xf>
    <xf numFmtId="0" fontId="24" fillId="0" borderId="0" xfId="0" applyFont="1" applyAlignment="1">
      <alignment horizontal="centerContinuous"/>
    </xf>
    <xf numFmtId="0" fontId="26" fillId="0" borderId="1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26" fillId="0" borderId="0" xfId="0" applyFont="1" applyBorder="1" applyAlignment="1">
      <alignment horizontal="center"/>
    </xf>
    <xf numFmtId="0" fontId="26" fillId="0" borderId="2" xfId="0" applyFont="1" applyBorder="1" applyAlignment="1">
      <alignment horizontal="center"/>
    </xf>
    <xf numFmtId="0" fontId="27" fillId="0" borderId="1" xfId="0" applyFont="1" applyBorder="1" applyAlignment="1">
      <alignment horizontal="center"/>
    </xf>
    <xf numFmtId="0" fontId="27" fillId="0" borderId="0" xfId="0" applyFont="1" applyAlignment="1">
      <alignment horizontal="center"/>
    </xf>
    <xf numFmtId="0" fontId="27" fillId="0" borderId="3" xfId="0" applyFont="1" applyBorder="1" applyAlignment="1">
      <alignment horizontal="right"/>
    </xf>
    <xf numFmtId="0" fontId="27" fillId="0" borderId="0" xfId="0" applyFont="1" applyBorder="1" applyAlignment="1">
      <alignment horizontal="center"/>
    </xf>
    <xf numFmtId="0" fontId="27" fillId="0" borderId="0" xfId="0" applyFont="1" applyBorder="1" applyAlignment="1">
      <alignment horizontal="left"/>
    </xf>
    <xf numFmtId="0" fontId="27" fillId="0" borderId="2" xfId="0" applyFont="1" applyBorder="1" applyAlignment="1">
      <alignment horizontal="center"/>
    </xf>
    <xf numFmtId="0" fontId="27" fillId="0" borderId="2" xfId="0" applyFont="1" applyBorder="1" applyAlignment="1">
      <alignment horizontal="right"/>
    </xf>
    <xf numFmtId="0" fontId="27" fillId="0" borderId="4" xfId="0" applyFont="1" applyBorder="1" applyAlignment="1">
      <alignment horizontal="left"/>
    </xf>
    <xf numFmtId="0" fontId="28" fillId="0" borderId="0" xfId="0" applyFont="1" applyAlignment="1">
      <alignment horizontal="centerContinuous"/>
    </xf>
    <xf numFmtId="0" fontId="29" fillId="0" borderId="0" xfId="0" applyFont="1" applyAlignment="1">
      <alignment horizontal="centerContinuous"/>
    </xf>
    <xf numFmtId="0" fontId="26" fillId="0" borderId="5" xfId="0" applyFont="1" applyBorder="1" applyAlignment="1">
      <alignment horizontal="center"/>
    </xf>
    <xf numFmtId="0" fontId="26" fillId="0" borderId="6" xfId="0" applyFont="1" applyBorder="1" applyAlignment="1">
      <alignment horizontal="center"/>
    </xf>
    <xf numFmtId="0" fontId="26" fillId="0" borderId="0" xfId="0" applyFont="1" applyAlignment="1">
      <alignment horizontal="centerContinuous"/>
    </xf>
    <xf numFmtId="0" fontId="24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30" fillId="0" borderId="0" xfId="0" applyFont="1" applyAlignment="1">
      <alignment horizontal="centerContinuous"/>
    </xf>
    <xf numFmtId="0" fontId="26" fillId="0" borderId="7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7" fillId="0" borderId="8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8" xfId="0" applyFont="1" applyBorder="1" applyAlignment="1">
      <alignment horizontal="left" vertical="center"/>
    </xf>
    <xf numFmtId="0" fontId="27" fillId="0" borderId="0" xfId="0" applyFont="1" applyAlignment="1">
      <alignment horizontal="centerContinuous" vertical="center"/>
    </xf>
    <xf numFmtId="0" fontId="27" fillId="0" borderId="0" xfId="0" applyFont="1" applyAlignment="1">
      <alignment horizontal="centerContinuous" vertical="top"/>
    </xf>
    <xf numFmtId="3" fontId="26" fillId="0" borderId="0" xfId="0" applyNumberFormat="1" applyFont="1" applyBorder="1" applyAlignment="1">
      <alignment horizontal="right" vertical="center"/>
    </xf>
    <xf numFmtId="0" fontId="30" fillId="0" borderId="0" xfId="0" applyFont="1" applyBorder="1" applyAlignment="1">
      <alignment horizontal="center" vertical="center"/>
    </xf>
    <xf numFmtId="0" fontId="28" fillId="0" borderId="0" xfId="0" applyFont="1" applyAlignment="1">
      <alignment horizontal="left" vertical="center"/>
    </xf>
    <xf numFmtId="0" fontId="28" fillId="0" borderId="0" xfId="0" applyFont="1" applyAlignment="1">
      <alignment horizontal="left" vertical="top"/>
    </xf>
    <xf numFmtId="0" fontId="31" fillId="6" borderId="9" xfId="0" applyFont="1" applyFill="1" applyBorder="1" applyAlignment="1" applyProtection="1">
      <alignment horizontal="center" vertical="center"/>
      <protection locked="0"/>
    </xf>
    <xf numFmtId="0" fontId="32" fillId="6" borderId="6" xfId="0" applyFont="1" applyFill="1" applyBorder="1" applyAlignment="1" applyProtection="1">
      <alignment horizontal="right" vertical="top"/>
      <protection locked="0"/>
    </xf>
    <xf numFmtId="0" fontId="32" fillId="6" borderId="10" xfId="0" applyFont="1" applyFill="1" applyBorder="1" applyAlignment="1" applyProtection="1">
      <alignment horizontal="left" vertical="top"/>
      <protection locked="0"/>
    </xf>
    <xf numFmtId="0" fontId="27" fillId="0" borderId="3" xfId="0" applyFont="1" applyBorder="1" applyAlignment="1">
      <alignment horizontal="center"/>
    </xf>
    <xf numFmtId="0" fontId="27" fillId="0" borderId="11" xfId="0" applyFont="1" applyBorder="1" applyAlignment="1">
      <alignment horizontal="center"/>
    </xf>
    <xf numFmtId="0" fontId="2" fillId="2" borderId="12" xfId="1" applyFont="1" applyFill="1" applyBorder="1" applyAlignment="1">
      <alignment horizontal="center" vertical="center"/>
    </xf>
    <xf numFmtId="0" fontId="2" fillId="3" borderId="12" xfId="1" applyFont="1" applyFill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0" fontId="33" fillId="0" borderId="12" xfId="0" applyFont="1" applyBorder="1" applyAlignment="1">
      <alignment horizontal="center" vertical="center"/>
    </xf>
    <xf numFmtId="0" fontId="33" fillId="0" borderId="0" xfId="0" applyFont="1" applyAlignment="1">
      <alignment horizontal="centerContinuous" vertical="center"/>
    </xf>
    <xf numFmtId="0" fontId="29" fillId="0" borderId="0" xfId="0" applyFont="1" applyBorder="1" applyAlignment="1">
      <alignment horizontal="center"/>
    </xf>
    <xf numFmtId="0" fontId="5" fillId="0" borderId="0" xfId="3"/>
    <xf numFmtId="0" fontId="9" fillId="0" borderId="0" xfId="3" applyFont="1" applyAlignment="1">
      <alignment vertical="center"/>
    </xf>
    <xf numFmtId="0" fontId="5" fillId="0" borderId="0" xfId="3" applyAlignment="1">
      <alignment vertical="center"/>
    </xf>
    <xf numFmtId="0" fontId="5" fillId="0" borderId="0" xfId="3" applyBorder="1" applyAlignment="1">
      <alignment vertical="center"/>
    </xf>
    <xf numFmtId="0" fontId="5" fillId="0" borderId="0" xfId="3" applyBorder="1" applyAlignment="1">
      <alignment horizontal="center" vertical="center"/>
    </xf>
    <xf numFmtId="0" fontId="5" fillId="0" borderId="0" xfId="3" quotePrefix="1" applyBorder="1" applyAlignment="1">
      <alignment horizontal="right" vertical="center"/>
    </xf>
    <xf numFmtId="0" fontId="5" fillId="0" borderId="12" xfId="3" applyBorder="1" applyAlignment="1">
      <alignment horizontal="center" vertical="center"/>
    </xf>
    <xf numFmtId="0" fontId="5" fillId="3" borderId="13" xfId="3" quotePrefix="1" applyFill="1" applyBorder="1" applyAlignment="1">
      <alignment horizontal="centerContinuous" vertical="center"/>
    </xf>
    <xf numFmtId="0" fontId="5" fillId="3" borderId="14" xfId="3" quotePrefix="1" applyFill="1" applyBorder="1" applyAlignment="1">
      <alignment horizontal="centerContinuous" vertical="center"/>
    </xf>
    <xf numFmtId="0" fontId="5" fillId="3" borderId="15" xfId="3" quotePrefix="1" applyFill="1" applyBorder="1" applyAlignment="1">
      <alignment horizontal="centerContinuous" vertical="center"/>
    </xf>
    <xf numFmtId="0" fontId="5" fillId="0" borderId="14" xfId="3" applyFill="1" applyBorder="1" applyAlignment="1">
      <alignment vertical="center"/>
    </xf>
    <xf numFmtId="0" fontId="5" fillId="0" borderId="15" xfId="3" applyFill="1" applyBorder="1" applyAlignment="1">
      <alignment vertical="center"/>
    </xf>
    <xf numFmtId="3" fontId="5" fillId="0" borderId="0" xfId="3" applyNumberFormat="1"/>
    <xf numFmtId="3" fontId="5" fillId="3" borderId="14" xfId="3" quotePrefix="1" applyNumberFormat="1" applyFill="1" applyBorder="1" applyAlignment="1">
      <alignment horizontal="centerContinuous" vertical="center"/>
    </xf>
    <xf numFmtId="3" fontId="5" fillId="0" borderId="0" xfId="3" applyNumberFormat="1" applyAlignment="1">
      <alignment vertical="center"/>
    </xf>
    <xf numFmtId="3" fontId="4" fillId="0" borderId="0" xfId="3" quotePrefix="1" applyNumberFormat="1" applyFont="1" applyAlignment="1">
      <alignment horizontal="left" vertical="center"/>
    </xf>
    <xf numFmtId="0" fontId="5" fillId="0" borderId="0" xfId="3" applyAlignment="1">
      <alignment horizontal="center" vertical="center"/>
    </xf>
    <xf numFmtId="0" fontId="5" fillId="0" borderId="12" xfId="3" applyBorder="1" applyAlignment="1">
      <alignment horizontal="left" vertical="center"/>
    </xf>
    <xf numFmtId="3" fontId="5" fillId="0" borderId="12" xfId="3" applyNumberFormat="1" applyFill="1" applyBorder="1" applyAlignment="1">
      <alignment horizontal="right" vertical="center"/>
    </xf>
    <xf numFmtId="3" fontId="5" fillId="0" borderId="0" xfId="3" applyNumberFormat="1" applyFill="1" applyAlignment="1">
      <alignment horizontal="center" vertical="center"/>
    </xf>
    <xf numFmtId="0" fontId="3" fillId="0" borderId="14" xfId="3" applyFont="1" applyBorder="1" applyAlignment="1">
      <alignment horizontal="center" vertical="center"/>
    </xf>
    <xf numFmtId="0" fontId="31" fillId="0" borderId="13" xfId="3" applyFont="1" applyBorder="1" applyAlignment="1">
      <alignment vertical="center"/>
    </xf>
    <xf numFmtId="0" fontId="31" fillId="0" borderId="14" xfId="3" applyFont="1" applyBorder="1" applyAlignment="1">
      <alignment vertical="center"/>
    </xf>
    <xf numFmtId="0" fontId="31" fillId="0" borderId="14" xfId="3" applyFont="1" applyBorder="1" applyAlignment="1">
      <alignment horizontal="right" vertical="center"/>
    </xf>
    <xf numFmtId="0" fontId="31" fillId="0" borderId="14" xfId="3" applyFont="1" applyBorder="1" applyAlignment="1">
      <alignment horizontal="left" vertical="center"/>
    </xf>
    <xf numFmtId="0" fontId="31" fillId="0" borderId="14" xfId="3" applyFont="1" applyBorder="1" applyAlignment="1">
      <alignment horizontal="center" vertical="center"/>
    </xf>
    <xf numFmtId="0" fontId="31" fillId="0" borderId="15" xfId="3" applyFont="1" applyBorder="1" applyAlignment="1">
      <alignment horizontal="right" vertical="center"/>
    </xf>
    <xf numFmtId="0" fontId="31" fillId="0" borderId="12" xfId="3" applyFont="1" applyBorder="1" applyAlignment="1">
      <alignment horizontal="center" vertical="center"/>
    </xf>
    <xf numFmtId="0" fontId="5" fillId="7" borderId="15" xfId="3" applyFill="1" applyBorder="1" applyAlignment="1">
      <alignment horizontal="centerContinuous" vertical="center"/>
    </xf>
    <xf numFmtId="3" fontId="8" fillId="0" borderId="0" xfId="3" quotePrefix="1" applyNumberFormat="1" applyFont="1" applyAlignment="1">
      <alignment horizontal="left" vertical="center"/>
    </xf>
    <xf numFmtId="0" fontId="3" fillId="8" borderId="12" xfId="3" applyFont="1" applyFill="1" applyBorder="1" applyAlignment="1">
      <alignment horizontal="center" vertical="center"/>
    </xf>
    <xf numFmtId="3" fontId="3" fillId="8" borderId="12" xfId="3" applyNumberFormat="1" applyFont="1" applyFill="1" applyBorder="1" applyAlignment="1">
      <alignment horizontal="center" vertical="center"/>
    </xf>
    <xf numFmtId="3" fontId="3" fillId="9" borderId="14" xfId="3" applyNumberFormat="1" applyFont="1" applyFill="1" applyBorder="1" applyAlignment="1">
      <alignment horizontal="center" vertical="center"/>
    </xf>
    <xf numFmtId="0" fontId="3" fillId="9" borderId="15" xfId="3" applyFont="1" applyFill="1" applyBorder="1" applyAlignment="1">
      <alignment horizontal="center" vertical="center"/>
    </xf>
    <xf numFmtId="0" fontId="3" fillId="9" borderId="12" xfId="3" applyFont="1" applyFill="1" applyBorder="1" applyAlignment="1">
      <alignment horizontal="center" vertical="center"/>
    </xf>
    <xf numFmtId="0" fontId="31" fillId="0" borderId="12" xfId="3" applyFont="1" applyFill="1" applyBorder="1" applyAlignment="1">
      <alignment horizontal="center" vertical="center"/>
    </xf>
    <xf numFmtId="0" fontId="31" fillId="9" borderId="12" xfId="3" applyFont="1" applyFill="1" applyBorder="1" applyAlignment="1">
      <alignment horizontal="center" vertical="center"/>
    </xf>
    <xf numFmtId="3" fontId="8" fillId="0" borderId="0" xfId="3" applyNumberFormat="1" applyFont="1" applyAlignment="1">
      <alignment horizontal="left" vertical="center"/>
    </xf>
    <xf numFmtId="0" fontId="3" fillId="9" borderId="13" xfId="3" applyFont="1" applyFill="1" applyBorder="1" applyAlignment="1">
      <alignment horizontal="left" vertical="center" indent="1"/>
    </xf>
    <xf numFmtId="0" fontId="13" fillId="0" borderId="0" xfId="0" applyFont="1" applyBorder="1"/>
    <xf numFmtId="0" fontId="14" fillId="0" borderId="0" xfId="0" applyFont="1" applyBorder="1" applyAlignment="1">
      <alignment horizontal="left" indent="1"/>
    </xf>
    <xf numFmtId="0" fontId="24" fillId="0" borderId="0" xfId="0" applyFont="1"/>
    <xf numFmtId="0" fontId="5" fillId="0" borderId="0" xfId="0" applyFont="1" applyBorder="1" applyAlignment="1">
      <alignment horizontal="left" indent="1"/>
    </xf>
    <xf numFmtId="0" fontId="30" fillId="0" borderId="0" xfId="0" applyFont="1"/>
    <xf numFmtId="0" fontId="34" fillId="0" borderId="0" xfId="0" applyFont="1"/>
    <xf numFmtId="0" fontId="24" fillId="0" borderId="3" xfId="0" applyFont="1" applyBorder="1"/>
    <xf numFmtId="0" fontId="28" fillId="0" borderId="0" xfId="0" applyFont="1" applyBorder="1" applyAlignment="1">
      <alignment horizontal="left"/>
    </xf>
    <xf numFmtId="0" fontId="24" fillId="0" borderId="0" xfId="0" applyFont="1" applyBorder="1"/>
    <xf numFmtId="0" fontId="24" fillId="0" borderId="11" xfId="0" applyFont="1" applyBorder="1"/>
    <xf numFmtId="0" fontId="30" fillId="0" borderId="3" xfId="0" applyFont="1" applyBorder="1"/>
    <xf numFmtId="0" fontId="30" fillId="0" borderId="0" xfId="0" applyFont="1" applyBorder="1"/>
    <xf numFmtId="0" fontId="30" fillId="0" borderId="11" xfId="0" applyFont="1" applyBorder="1"/>
    <xf numFmtId="0" fontId="34" fillId="0" borderId="0" xfId="0" applyFont="1" applyBorder="1"/>
    <xf numFmtId="0" fontId="34" fillId="0" borderId="11" xfId="0" applyFont="1" applyBorder="1"/>
    <xf numFmtId="0" fontId="30" fillId="0" borderId="10" xfId="0" applyFont="1" applyBorder="1"/>
    <xf numFmtId="0" fontId="30" fillId="0" borderId="1" xfId="0" applyFont="1" applyBorder="1"/>
    <xf numFmtId="0" fontId="35" fillId="0" borderId="0" xfId="0" applyFont="1"/>
    <xf numFmtId="0" fontId="25" fillId="0" borderId="0" xfId="0" applyFont="1" applyBorder="1" applyAlignment="1">
      <alignment horizontal="left"/>
    </xf>
    <xf numFmtId="0" fontId="30" fillId="0" borderId="0" xfId="0" applyFont="1" applyBorder="1" applyAlignment="1">
      <alignment horizontal="left" indent="1"/>
    </xf>
    <xf numFmtId="0" fontId="30" fillId="0" borderId="5" xfId="0" applyFont="1" applyBorder="1"/>
    <xf numFmtId="0" fontId="30" fillId="0" borderId="2" xfId="0" applyFont="1" applyBorder="1"/>
    <xf numFmtId="0" fontId="34" fillId="0" borderId="3" xfId="0" applyFont="1" applyBorder="1"/>
    <xf numFmtId="0" fontId="16" fillId="0" borderId="0" xfId="3" applyFont="1" applyBorder="1"/>
    <xf numFmtId="0" fontId="5" fillId="0" borderId="0" xfId="3" applyBorder="1"/>
    <xf numFmtId="0" fontId="27" fillId="6" borderId="1" xfId="0" applyFont="1" applyFill="1" applyBorder="1" applyAlignment="1" applyProtection="1">
      <alignment horizontal="center" vertical="center"/>
      <protection locked="0"/>
    </xf>
    <xf numFmtId="0" fontId="36" fillId="0" borderId="6" xfId="0" applyFont="1" applyBorder="1" applyAlignment="1">
      <alignment horizontal="right"/>
    </xf>
    <xf numFmtId="0" fontId="25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27" fillId="0" borderId="0" xfId="0" applyFont="1" applyAlignment="1">
      <alignment horizontal="centerContinuous"/>
    </xf>
    <xf numFmtId="0" fontId="37" fillId="8" borderId="0" xfId="0" applyFont="1" applyFill="1" applyBorder="1" applyAlignment="1">
      <alignment horizontal="centerContinuous"/>
    </xf>
    <xf numFmtId="0" fontId="25" fillId="0" borderId="0" xfId="0" applyFont="1" applyFill="1" applyAlignment="1">
      <alignment horizontal="centerContinuous"/>
    </xf>
    <xf numFmtId="0" fontId="24" fillId="0" borderId="0" xfId="0" applyFont="1" applyFill="1" applyAlignment="1">
      <alignment horizontal="centerContinuous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left"/>
    </xf>
    <xf numFmtId="0" fontId="27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 vertical="center"/>
    </xf>
    <xf numFmtId="0" fontId="28" fillId="0" borderId="0" xfId="0" applyFont="1" applyFill="1" applyAlignment="1">
      <alignment horizontal="centerContinuous"/>
    </xf>
    <xf numFmtId="0" fontId="30" fillId="0" borderId="0" xfId="0" applyFont="1" applyFill="1" applyAlignment="1">
      <alignment horizontal="centerContinuous"/>
    </xf>
    <xf numFmtId="0" fontId="28" fillId="0" borderId="0" xfId="0" applyFont="1" applyFill="1" applyAlignment="1">
      <alignment horizontal="center"/>
    </xf>
    <xf numFmtId="0" fontId="29" fillId="0" borderId="0" xfId="0" applyFont="1" applyFill="1" applyAlignment="1">
      <alignment horizontal="centerContinuous"/>
    </xf>
    <xf numFmtId="0" fontId="26" fillId="0" borderId="0" xfId="0" applyFont="1" applyFill="1" applyAlignment="1">
      <alignment horizontal="centerContinuous"/>
    </xf>
    <xf numFmtId="0" fontId="26" fillId="0" borderId="0" xfId="0" applyFont="1" applyFill="1" applyAlignment="1">
      <alignment horizontal="left"/>
    </xf>
    <xf numFmtId="0" fontId="27" fillId="0" borderId="0" xfId="0" applyFont="1" applyFill="1" applyAlignment="1">
      <alignment horizontal="centerContinuous" vertical="center"/>
    </xf>
    <xf numFmtId="0" fontId="26" fillId="0" borderId="5" xfId="0" applyFont="1" applyFill="1" applyBorder="1" applyAlignment="1">
      <alignment horizontal="center"/>
    </xf>
    <xf numFmtId="0" fontId="26" fillId="0" borderId="2" xfId="0" applyFont="1" applyFill="1" applyBorder="1" applyAlignment="1">
      <alignment horizontal="center"/>
    </xf>
    <xf numFmtId="0" fontId="26" fillId="0" borderId="0" xfId="0" applyFont="1" applyFill="1" applyBorder="1" applyAlignment="1">
      <alignment horizontal="center"/>
    </xf>
    <xf numFmtId="0" fontId="29" fillId="0" borderId="0" xfId="0" applyFont="1" applyFill="1" applyBorder="1" applyAlignment="1">
      <alignment horizontal="center"/>
    </xf>
    <xf numFmtId="0" fontId="26" fillId="0" borderId="1" xfId="0" applyFont="1" applyFill="1" applyBorder="1" applyAlignment="1">
      <alignment horizontal="center"/>
    </xf>
    <xf numFmtId="0" fontId="26" fillId="0" borderId="6" xfId="0" applyFont="1" applyFill="1" applyBorder="1" applyAlignment="1">
      <alignment horizontal="center"/>
    </xf>
    <xf numFmtId="0" fontId="27" fillId="0" borderId="3" xfId="0" applyFont="1" applyFill="1" applyBorder="1" applyAlignment="1">
      <alignment horizontal="right"/>
    </xf>
    <xf numFmtId="0" fontId="27" fillId="0" borderId="0" xfId="0" applyFont="1" applyFill="1" applyBorder="1" applyAlignment="1">
      <alignment horizontal="center"/>
    </xf>
    <xf numFmtId="0" fontId="27" fillId="0" borderId="0" xfId="0" applyFont="1" applyFill="1" applyBorder="1" applyAlignment="1">
      <alignment horizontal="left"/>
    </xf>
    <xf numFmtId="0" fontId="27" fillId="0" borderId="2" xfId="0" applyFont="1" applyFill="1" applyBorder="1" applyAlignment="1">
      <alignment horizontal="center"/>
    </xf>
    <xf numFmtId="0" fontId="27" fillId="0" borderId="2" xfId="0" applyFont="1" applyFill="1" applyBorder="1" applyAlignment="1">
      <alignment horizontal="right"/>
    </xf>
    <xf numFmtId="0" fontId="27" fillId="0" borderId="4" xfId="0" applyFont="1" applyFill="1" applyBorder="1" applyAlignment="1">
      <alignment horizontal="left"/>
    </xf>
    <xf numFmtId="0" fontId="27" fillId="0" borderId="3" xfId="0" applyFont="1" applyFill="1" applyBorder="1" applyAlignment="1">
      <alignment horizontal="center"/>
    </xf>
    <xf numFmtId="0" fontId="31" fillId="0" borderId="9" xfId="0" applyFont="1" applyFill="1" applyBorder="1" applyAlignment="1" applyProtection="1">
      <alignment horizontal="center" vertical="center"/>
      <protection locked="0"/>
    </xf>
    <xf numFmtId="0" fontId="30" fillId="0" borderId="0" xfId="0" applyFont="1" applyFill="1" applyBorder="1" applyAlignment="1">
      <alignment horizontal="center" vertical="center"/>
    </xf>
    <xf numFmtId="0" fontId="27" fillId="0" borderId="11" xfId="0" applyFont="1" applyFill="1" applyBorder="1" applyAlignment="1">
      <alignment horizontal="center"/>
    </xf>
    <xf numFmtId="0" fontId="32" fillId="0" borderId="10" xfId="0" applyFont="1" applyFill="1" applyBorder="1" applyAlignment="1" applyProtection="1">
      <alignment horizontal="left" vertical="top"/>
      <protection locked="0"/>
    </xf>
    <xf numFmtId="0" fontId="27" fillId="0" borderId="1" xfId="0" applyFont="1" applyFill="1" applyBorder="1" applyAlignment="1">
      <alignment horizontal="center"/>
    </xf>
    <xf numFmtId="0" fontId="32" fillId="0" borderId="6" xfId="0" applyFont="1" applyFill="1" applyBorder="1" applyAlignment="1" applyProtection="1">
      <alignment horizontal="right" vertical="top"/>
      <protection locked="0"/>
    </xf>
    <xf numFmtId="0" fontId="26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/>
    </xf>
    <xf numFmtId="0" fontId="26" fillId="0" borderId="7" xfId="0" applyFont="1" applyFill="1" applyBorder="1" applyAlignment="1">
      <alignment horizontal="center" vertical="center"/>
    </xf>
    <xf numFmtId="0" fontId="27" fillId="0" borderId="8" xfId="0" applyFont="1" applyFill="1" applyBorder="1" applyAlignment="1">
      <alignment horizontal="left" vertical="center"/>
    </xf>
    <xf numFmtId="0" fontId="27" fillId="0" borderId="8" xfId="0" applyFont="1" applyFill="1" applyBorder="1" applyAlignment="1">
      <alignment horizontal="center" vertical="center"/>
    </xf>
    <xf numFmtId="0" fontId="28" fillId="0" borderId="0" xfId="0" applyFont="1" applyFill="1" applyAlignment="1">
      <alignment horizontal="left" vertical="top"/>
    </xf>
    <xf numFmtId="3" fontId="26" fillId="0" borderId="0" xfId="0" applyNumberFormat="1" applyFont="1" applyFill="1" applyBorder="1" applyAlignment="1">
      <alignment horizontal="right" vertical="center"/>
    </xf>
    <xf numFmtId="0" fontId="27" fillId="0" borderId="1" xfId="0" applyFont="1" applyFill="1" applyBorder="1" applyAlignment="1" applyProtection="1">
      <alignment horizontal="center" vertical="center"/>
      <protection locked="0"/>
    </xf>
    <xf numFmtId="0" fontId="27" fillId="0" borderId="0" xfId="0" applyFont="1" applyFill="1" applyAlignment="1">
      <alignment horizontal="centerContinuous" vertical="top"/>
    </xf>
    <xf numFmtId="0" fontId="5" fillId="0" borderId="15" xfId="3" applyFill="1" applyBorder="1" applyAlignment="1">
      <alignment horizontal="center" vertical="center"/>
    </xf>
    <xf numFmtId="0" fontId="36" fillId="0" borderId="4" xfId="0" applyFont="1" applyBorder="1" applyAlignment="1">
      <alignment horizontal="right"/>
    </xf>
    <xf numFmtId="0" fontId="5" fillId="0" borderId="0" xfId="4" applyFont="1" applyAlignment="1">
      <alignment vertical="center"/>
    </xf>
    <xf numFmtId="0" fontId="5" fillId="0" borderId="0" xfId="4" applyFont="1" applyAlignment="1">
      <alignment horizontal="center" vertical="center"/>
    </xf>
    <xf numFmtId="0" fontId="5" fillId="0" borderId="16" xfId="4" applyFont="1" applyBorder="1" applyAlignment="1">
      <alignment vertical="center"/>
    </xf>
    <xf numFmtId="0" fontId="5" fillId="0" borderId="17" xfId="4" applyFont="1" applyBorder="1" applyAlignment="1">
      <alignment vertical="center"/>
    </xf>
    <xf numFmtId="0" fontId="5" fillId="0" borderId="17" xfId="4" applyFont="1" applyBorder="1" applyAlignment="1">
      <alignment horizontal="center" vertical="center"/>
    </xf>
    <xf numFmtId="0" fontId="5" fillId="0" borderId="18" xfId="4" applyFont="1" applyBorder="1" applyAlignment="1">
      <alignment vertical="center"/>
    </xf>
    <xf numFmtId="0" fontId="5" fillId="0" borderId="19" xfId="4" applyFont="1" applyBorder="1" applyAlignment="1">
      <alignment vertical="center"/>
    </xf>
    <xf numFmtId="0" fontId="5" fillId="0" borderId="20" xfId="4" applyFont="1" applyBorder="1" applyAlignment="1">
      <alignment vertical="center"/>
    </xf>
    <xf numFmtId="0" fontId="5" fillId="0" borderId="0" xfId="4" applyFont="1" applyBorder="1" applyAlignment="1">
      <alignment vertical="center"/>
    </xf>
    <xf numFmtId="0" fontId="5" fillId="0" borderId="0" xfId="4" applyFont="1" applyBorder="1" applyAlignment="1">
      <alignment horizontal="right" vertical="center"/>
    </xf>
    <xf numFmtId="0" fontId="5" fillId="0" borderId="0" xfId="4" applyFont="1" applyBorder="1" applyAlignment="1">
      <alignment horizontal="center" vertical="center"/>
    </xf>
    <xf numFmtId="0" fontId="5" fillId="0" borderId="21" xfId="4" applyFont="1" applyBorder="1" applyAlignment="1">
      <alignment vertical="center"/>
    </xf>
    <xf numFmtId="0" fontId="18" fillId="0" borderId="0" xfId="4" applyFont="1" applyBorder="1" applyAlignment="1">
      <alignment horizontal="center" vertical="top"/>
    </xf>
    <xf numFmtId="0" fontId="5" fillId="0" borderId="22" xfId="4" applyFont="1" applyBorder="1" applyAlignment="1">
      <alignment vertical="center"/>
    </xf>
    <xf numFmtId="0" fontId="5" fillId="0" borderId="22" xfId="4" applyFont="1" applyBorder="1" applyAlignment="1">
      <alignment horizontal="center" vertical="center"/>
    </xf>
    <xf numFmtId="0" fontId="5" fillId="0" borderId="9" xfId="4" applyFont="1" applyBorder="1" applyAlignment="1">
      <alignment vertical="center"/>
    </xf>
    <xf numFmtId="0" fontId="5" fillId="0" borderId="9" xfId="4" applyFont="1" applyBorder="1" applyAlignment="1">
      <alignment horizontal="center" vertical="center"/>
    </xf>
    <xf numFmtId="0" fontId="5" fillId="0" borderId="23" xfId="4" applyFont="1" applyBorder="1" applyAlignment="1">
      <alignment vertical="center"/>
    </xf>
    <xf numFmtId="0" fontId="5" fillId="0" borderId="24" xfId="4" applyFont="1" applyBorder="1" applyAlignment="1">
      <alignment vertical="center"/>
    </xf>
    <xf numFmtId="0" fontId="5" fillId="0" borderId="24" xfId="4" applyFont="1" applyBorder="1" applyAlignment="1">
      <alignment horizontal="center" vertical="center"/>
    </xf>
    <xf numFmtId="0" fontId="5" fillId="0" borderId="25" xfId="4" applyFont="1" applyBorder="1" applyAlignment="1">
      <alignment vertical="center"/>
    </xf>
    <xf numFmtId="0" fontId="17" fillId="0" borderId="0" xfId="4" applyAlignment="1">
      <alignment vertical="center"/>
    </xf>
    <xf numFmtId="0" fontId="5" fillId="0" borderId="0" xfId="4" applyFont="1" applyBorder="1" applyAlignment="1">
      <alignment horizontal="left" vertical="center"/>
    </xf>
    <xf numFmtId="0" fontId="18" fillId="0" borderId="0" xfId="4" applyFont="1" applyBorder="1" applyAlignment="1">
      <alignment horizontal="center" vertical="center"/>
    </xf>
    <xf numFmtId="38" fontId="3" fillId="0" borderId="9" xfId="0" applyNumberFormat="1" applyFont="1" applyFill="1" applyBorder="1" applyAlignment="1">
      <alignment horizontal="center"/>
    </xf>
    <xf numFmtId="0" fontId="38" fillId="0" borderId="9" xfId="0" applyFont="1" applyBorder="1" applyAlignment="1">
      <alignment vertical="center"/>
    </xf>
    <xf numFmtId="0" fontId="20" fillId="0" borderId="9" xfId="0" applyFont="1" applyFill="1" applyBorder="1" applyAlignment="1"/>
    <xf numFmtId="0" fontId="39" fillId="0" borderId="9" xfId="0" applyFont="1" applyBorder="1" applyAlignment="1"/>
    <xf numFmtId="0" fontId="39" fillId="10" borderId="9" xfId="0" applyFont="1" applyFill="1" applyBorder="1" applyAlignment="1"/>
    <xf numFmtId="1" fontId="39" fillId="0" borderId="9" xfId="0" applyNumberFormat="1" applyFont="1" applyBorder="1" applyAlignment="1">
      <alignment vertical="center"/>
    </xf>
    <xf numFmtId="3" fontId="40" fillId="0" borderId="9" xfId="0" applyNumberFormat="1" applyFont="1" applyFill="1" applyBorder="1" applyAlignment="1">
      <alignment horizontal="center"/>
    </xf>
    <xf numFmtId="1" fontId="41" fillId="0" borderId="9" xfId="0" applyNumberFormat="1" applyFont="1" applyFill="1" applyBorder="1" applyAlignment="1">
      <alignment vertical="center"/>
    </xf>
    <xf numFmtId="1" fontId="39" fillId="10" borderId="9" xfId="0" applyNumberFormat="1" applyFont="1" applyFill="1" applyBorder="1" applyAlignment="1"/>
    <xf numFmtId="3" fontId="42" fillId="0" borderId="9" xfId="0" applyNumberFormat="1" applyFont="1" applyBorder="1" applyAlignment="1">
      <alignment horizontal="center" vertical="center"/>
    </xf>
    <xf numFmtId="3" fontId="20" fillId="0" borderId="9" xfId="0" applyNumberFormat="1" applyFont="1" applyBorder="1" applyAlignment="1">
      <alignment horizontal="center" vertical="center"/>
    </xf>
    <xf numFmtId="0" fontId="3" fillId="0" borderId="9" xfId="0" applyFont="1" applyFill="1" applyBorder="1" applyAlignment="1">
      <alignment horizontal="center"/>
    </xf>
    <xf numFmtId="38" fontId="3" fillId="10" borderId="9" xfId="0" applyNumberFormat="1" applyFont="1" applyFill="1" applyBorder="1" applyAlignment="1">
      <alignment horizontal="center"/>
    </xf>
    <xf numFmtId="0" fontId="20" fillId="10" borderId="9" xfId="0" applyFont="1" applyFill="1" applyBorder="1" applyAlignment="1"/>
    <xf numFmtId="1" fontId="20" fillId="0" borderId="9" xfId="2" applyNumberFormat="1" applyFont="1" applyFill="1" applyBorder="1" applyAlignment="1">
      <alignment horizontal="center"/>
    </xf>
    <xf numFmtId="1" fontId="39" fillId="0" borderId="9" xfId="2" applyNumberFormat="1" applyFont="1" applyFill="1" applyBorder="1" applyAlignment="1"/>
    <xf numFmtId="0" fontId="20" fillId="0" borderId="9" xfId="2" applyFont="1" applyFill="1" applyBorder="1" applyAlignment="1"/>
    <xf numFmtId="0" fontId="39" fillId="0" borderId="9" xfId="2" applyFont="1" applyBorder="1" applyAlignment="1"/>
    <xf numFmtId="0" fontId="43" fillId="0" borderId="9" xfId="0" applyFont="1" applyFill="1" applyBorder="1" applyAlignment="1">
      <alignment horizontal="center" vertical="center"/>
    </xf>
    <xf numFmtId="0" fontId="39" fillId="0" borderId="9" xfId="0" applyFont="1" applyBorder="1" applyAlignment="1">
      <alignment vertical="center"/>
    </xf>
    <xf numFmtId="0" fontId="39" fillId="0" borderId="9" xfId="2" applyFont="1" applyFill="1" applyBorder="1" applyAlignment="1"/>
    <xf numFmtId="1" fontId="39" fillId="0" borderId="9" xfId="0" applyNumberFormat="1" applyFont="1" applyFill="1" applyBorder="1" applyAlignment="1">
      <alignment vertical="center"/>
    </xf>
    <xf numFmtId="38" fontId="3" fillId="0" borderId="9" xfId="2" applyNumberFormat="1" applyFont="1" applyFill="1" applyBorder="1" applyAlignment="1">
      <alignment horizontal="center" vertical="center"/>
    </xf>
    <xf numFmtId="1" fontId="39" fillId="0" borderId="9" xfId="2" applyNumberFormat="1" applyFont="1" applyFill="1" applyBorder="1" applyAlignment="1">
      <alignment vertical="center"/>
    </xf>
    <xf numFmtId="0" fontId="20" fillId="0" borderId="9" xfId="2" applyFont="1" applyFill="1" applyBorder="1" applyAlignment="1">
      <alignment vertical="center"/>
    </xf>
    <xf numFmtId="0" fontId="20" fillId="0" borderId="9" xfId="2" applyFont="1" applyFill="1" applyBorder="1" applyAlignment="1">
      <alignment horizontal="center"/>
    </xf>
    <xf numFmtId="0" fontId="43" fillId="0" borderId="9" xfId="2" applyFont="1" applyFill="1" applyBorder="1" applyAlignment="1">
      <alignment horizontal="center" vertical="center"/>
    </xf>
    <xf numFmtId="0" fontId="41" fillId="0" borderId="9" xfId="2" applyFont="1" applyFill="1" applyBorder="1" applyAlignment="1">
      <alignment vertical="center"/>
    </xf>
    <xf numFmtId="1" fontId="20" fillId="0" borderId="9" xfId="0" applyNumberFormat="1" applyFont="1" applyBorder="1" applyAlignment="1">
      <alignment horizontal="center"/>
    </xf>
    <xf numFmtId="1" fontId="20" fillId="0" borderId="9" xfId="0" applyNumberFormat="1" applyFont="1" applyFill="1" applyBorder="1" applyAlignment="1">
      <alignment horizontal="center"/>
    </xf>
    <xf numFmtId="0" fontId="39" fillId="0" borderId="9" xfId="0" applyFont="1" applyFill="1" applyBorder="1" applyAlignment="1"/>
    <xf numFmtId="1" fontId="20" fillId="0" borderId="9" xfId="0" applyNumberFormat="1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vertical="center"/>
    </xf>
    <xf numFmtId="0" fontId="39" fillId="0" borderId="9" xfId="0" applyFont="1" applyFill="1" applyBorder="1" applyAlignment="1">
      <alignment vertical="center"/>
    </xf>
    <xf numFmtId="1" fontId="21" fillId="0" borderId="9" xfId="0" applyNumberFormat="1" applyFont="1" applyFill="1" applyBorder="1" applyAlignment="1">
      <alignment horizontal="center" vertical="center"/>
    </xf>
    <xf numFmtId="0" fontId="41" fillId="0" borderId="9" xfId="0" applyFont="1" applyFill="1" applyBorder="1" applyAlignment="1">
      <alignment vertical="center"/>
    </xf>
    <xf numFmtId="0" fontId="39" fillId="0" borderId="9" xfId="2" applyFont="1" applyBorder="1" applyAlignment="1">
      <alignment vertical="center"/>
    </xf>
    <xf numFmtId="0" fontId="39" fillId="0" borderId="9" xfId="2" applyFont="1" applyFill="1" applyBorder="1" applyAlignment="1">
      <alignment vertical="center"/>
    </xf>
    <xf numFmtId="0" fontId="3" fillId="0" borderId="9" xfId="0" applyFont="1" applyBorder="1" applyAlignment="1">
      <alignment horizontal="center"/>
    </xf>
    <xf numFmtId="0" fontId="3" fillId="0" borderId="9" xfId="0" applyFont="1" applyBorder="1" applyAlignment="1"/>
    <xf numFmtId="0" fontId="20" fillId="0" borderId="9" xfId="0" applyFont="1" applyFill="1" applyBorder="1" applyAlignment="1">
      <alignment horizontal="center"/>
    </xf>
    <xf numFmtId="38" fontId="20" fillId="0" borderId="9" xfId="0" applyNumberFormat="1" applyFont="1" applyFill="1" applyBorder="1" applyAlignment="1">
      <alignment horizontal="center"/>
    </xf>
    <xf numFmtId="1" fontId="39" fillId="0" borderId="9" xfId="0" applyNumberFormat="1" applyFont="1" applyFill="1" applyBorder="1" applyAlignment="1"/>
    <xf numFmtId="0" fontId="40" fillId="0" borderId="9" xfId="0" applyFont="1" applyFill="1" applyBorder="1" applyAlignment="1">
      <alignment horizontal="center"/>
    </xf>
    <xf numFmtId="0" fontId="3" fillId="0" borderId="9" xfId="0" applyFont="1" applyFill="1" applyBorder="1" applyAlignment="1"/>
    <xf numFmtId="0" fontId="39" fillId="0" borderId="9" xfId="0" applyFont="1" applyFill="1" applyBorder="1" applyAlignment="1">
      <alignment horizontal="left"/>
    </xf>
    <xf numFmtId="0" fontId="20" fillId="0" borderId="9" xfId="0" applyFont="1" applyFill="1" applyBorder="1" applyAlignment="1">
      <alignment horizontal="left"/>
    </xf>
    <xf numFmtId="0" fontId="39" fillId="0" borderId="9" xfId="0" applyFont="1" applyFill="1" applyBorder="1" applyAlignment="1">
      <alignment horizontal="left" vertical="center"/>
    </xf>
    <xf numFmtId="0" fontId="39" fillId="0" borderId="9" xfId="0" applyFont="1" applyBorder="1" applyAlignment="1">
      <alignment horizontal="left"/>
    </xf>
    <xf numFmtId="41" fontId="3" fillId="0" borderId="9" xfId="0" applyNumberFormat="1" applyFont="1" applyFill="1" applyBorder="1" applyAlignment="1">
      <alignment horizontal="center" vertical="center"/>
    </xf>
    <xf numFmtId="0" fontId="41" fillId="0" borderId="9" xfId="0" applyFont="1" applyFill="1" applyBorder="1" applyAlignment="1">
      <alignment horizontal="left" vertical="center"/>
    </xf>
    <xf numFmtId="0" fontId="39" fillId="0" borderId="9" xfId="0" applyFont="1" applyBorder="1" applyAlignment="1">
      <alignment horizontal="left" vertical="center"/>
    </xf>
    <xf numFmtId="41" fontId="43" fillId="0" borderId="9" xfId="0" applyNumberFormat="1" applyFont="1" applyFill="1" applyBorder="1" applyAlignment="1">
      <alignment horizontal="center" vertical="center"/>
    </xf>
    <xf numFmtId="1" fontId="41" fillId="0" borderId="26" xfId="0" applyNumberFormat="1" applyFont="1" applyFill="1" applyBorder="1" applyAlignment="1">
      <alignment horizontal="left" vertical="center"/>
    </xf>
    <xf numFmtId="1" fontId="41" fillId="0" borderId="9" xfId="0" applyNumberFormat="1" applyFont="1" applyFill="1" applyBorder="1" applyAlignment="1">
      <alignment horizontal="left" vertical="center"/>
    </xf>
    <xf numFmtId="169" fontId="43" fillId="0" borderId="9" xfId="0" applyNumberFormat="1" applyFont="1" applyBorder="1" applyAlignment="1">
      <alignment horizontal="center"/>
    </xf>
    <xf numFmtId="0" fontId="43" fillId="0" borderId="9" xfId="0" applyFont="1" applyBorder="1" applyAlignment="1"/>
    <xf numFmtId="1" fontId="39" fillId="0" borderId="9" xfId="0" applyNumberFormat="1" applyFont="1" applyBorder="1" applyAlignment="1"/>
    <xf numFmtId="0" fontId="43" fillId="0" borderId="9" xfId="0" applyFont="1" applyFill="1" applyBorder="1" applyAlignment="1"/>
    <xf numFmtId="0" fontId="39" fillId="10" borderId="9" xfId="0" applyFont="1" applyFill="1" applyBorder="1" applyAlignment="1">
      <alignment horizontal="left"/>
    </xf>
    <xf numFmtId="0" fontId="3" fillId="0" borderId="9" xfId="0" applyFont="1" applyFill="1" applyBorder="1" applyAlignment="1">
      <alignment horizontal="left"/>
    </xf>
    <xf numFmtId="0" fontId="3" fillId="10" borderId="9" xfId="0" applyFont="1" applyFill="1" applyBorder="1" applyAlignment="1">
      <alignment horizontal="center"/>
    </xf>
    <xf numFmtId="0" fontId="3" fillId="10" borderId="9" xfId="0" applyFont="1" applyFill="1" applyBorder="1" applyAlignment="1">
      <alignment horizontal="left"/>
    </xf>
    <xf numFmtId="1" fontId="39" fillId="10" borderId="9" xfId="0" applyNumberFormat="1" applyFont="1" applyFill="1" applyBorder="1" applyAlignment="1">
      <alignment horizontal="left" vertical="center"/>
    </xf>
    <xf numFmtId="0" fontId="39" fillId="0" borderId="9" xfId="2" applyFont="1" applyBorder="1" applyAlignment="1">
      <alignment horizontal="left"/>
    </xf>
    <xf numFmtId="3" fontId="3" fillId="0" borderId="9" xfId="0" applyNumberFormat="1" applyFont="1" applyBorder="1" applyAlignment="1">
      <alignment horizontal="center"/>
    </xf>
    <xf numFmtId="0" fontId="3" fillId="0" borderId="9" xfId="0" applyFont="1" applyBorder="1" applyAlignment="1">
      <alignment horizontal="left"/>
    </xf>
    <xf numFmtId="0" fontId="43" fillId="0" borderId="9" xfId="0" applyFont="1" applyFill="1" applyBorder="1" applyAlignment="1">
      <alignment horizontal="center"/>
    </xf>
    <xf numFmtId="0" fontId="41" fillId="0" borderId="9" xfId="0" applyFont="1" applyBorder="1" applyAlignment="1"/>
    <xf numFmtId="0" fontId="43" fillId="0" borderId="9" xfId="0" applyFont="1" applyBorder="1" applyAlignment="1">
      <alignment horizontal="center"/>
    </xf>
    <xf numFmtId="0" fontId="41" fillId="0" borderId="9" xfId="0" applyFont="1" applyFill="1" applyBorder="1" applyAlignment="1"/>
    <xf numFmtId="0" fontId="41" fillId="0" borderId="9" xfId="0" applyFont="1" applyBorder="1" applyAlignment="1">
      <alignment horizontal="left"/>
    </xf>
    <xf numFmtId="0" fontId="43" fillId="0" borderId="9" xfId="0" applyFont="1" applyBorder="1" applyAlignment="1">
      <alignment vertical="center"/>
    </xf>
    <xf numFmtId="43" fontId="41" fillId="0" borderId="0" xfId="5" applyFont="1" applyFill="1" applyAlignment="1">
      <alignment horizontal="center" vertical="center"/>
    </xf>
    <xf numFmtId="1" fontId="41" fillId="0" borderId="0" xfId="0" applyNumberFormat="1" applyFont="1" applyFill="1" applyAlignment="1">
      <alignment vertical="center"/>
    </xf>
    <xf numFmtId="0" fontId="23" fillId="0" borderId="0" xfId="0" applyFont="1"/>
    <xf numFmtId="0" fontId="26" fillId="6" borderId="28" xfId="0" applyFont="1" applyFill="1" applyBorder="1" applyAlignment="1" applyProtection="1">
      <alignment horizontal="left" vertical="center"/>
      <protection locked="0"/>
    </xf>
    <xf numFmtId="0" fontId="26" fillId="6" borderId="8" xfId="0" applyFont="1" applyFill="1" applyBorder="1" applyAlignment="1" applyProtection="1">
      <alignment horizontal="left" vertical="center"/>
      <protection locked="0"/>
    </xf>
    <xf numFmtId="0" fontId="26" fillId="6" borderId="29" xfId="0" applyFont="1" applyFill="1" applyBorder="1" applyAlignment="1" applyProtection="1">
      <alignment horizontal="left" vertical="center"/>
      <protection locked="0"/>
    </xf>
    <xf numFmtId="3" fontId="26" fillId="6" borderId="8" xfId="0" applyNumberFormat="1" applyFont="1" applyFill="1" applyBorder="1" applyAlignment="1" applyProtection="1">
      <alignment horizontal="right" vertical="center"/>
      <protection locked="0"/>
    </xf>
    <xf numFmtId="3" fontId="26" fillId="6" borderId="27" xfId="0" applyNumberFormat="1" applyFont="1" applyFill="1" applyBorder="1" applyAlignment="1" applyProtection="1">
      <alignment horizontal="right" vertical="center"/>
      <protection locked="0"/>
    </xf>
    <xf numFmtId="0" fontId="47" fillId="6" borderId="5" xfId="0" applyFont="1" applyFill="1" applyBorder="1" applyAlignment="1" applyProtection="1">
      <alignment horizontal="center" vertical="center"/>
      <protection locked="0"/>
    </xf>
    <xf numFmtId="0" fontId="47" fillId="6" borderId="2" xfId="0" applyFont="1" applyFill="1" applyBorder="1" applyAlignment="1" applyProtection="1">
      <alignment horizontal="center" vertical="center"/>
      <protection locked="0"/>
    </xf>
    <xf numFmtId="0" fontId="47" fillId="6" borderId="4" xfId="0" applyFont="1" applyFill="1" applyBorder="1" applyAlignment="1" applyProtection="1">
      <alignment horizontal="center" vertical="center"/>
      <protection locked="0"/>
    </xf>
    <xf numFmtId="0" fontId="47" fillId="6" borderId="10" xfId="0" applyFont="1" applyFill="1" applyBorder="1" applyAlignment="1" applyProtection="1">
      <alignment horizontal="center" vertical="center"/>
      <protection locked="0"/>
    </xf>
    <xf numFmtId="0" fontId="47" fillId="6" borderId="1" xfId="0" applyFont="1" applyFill="1" applyBorder="1" applyAlignment="1" applyProtection="1">
      <alignment horizontal="center" vertical="center"/>
      <protection locked="0"/>
    </xf>
    <xf numFmtId="0" fontId="47" fillId="6" borderId="6" xfId="0" applyFont="1" applyFill="1" applyBorder="1" applyAlignment="1" applyProtection="1">
      <alignment horizontal="center" vertical="center"/>
      <protection locked="0"/>
    </xf>
    <xf numFmtId="165" fontId="48" fillId="6" borderId="0" xfId="0" applyNumberFormat="1" applyFont="1" applyFill="1" applyAlignment="1" applyProtection="1">
      <alignment horizontal="left" vertical="center"/>
      <protection locked="0"/>
    </xf>
    <xf numFmtId="0" fontId="44" fillId="0" borderId="5" xfId="0" applyFont="1" applyBorder="1" applyAlignment="1">
      <alignment horizontal="center" vertical="center"/>
    </xf>
    <xf numFmtId="0" fontId="44" fillId="0" borderId="2" xfId="0" applyFont="1" applyBorder="1" applyAlignment="1">
      <alignment horizontal="center" vertical="center"/>
    </xf>
    <xf numFmtId="0" fontId="44" fillId="0" borderId="10" xfId="0" applyFont="1" applyBorder="1" applyAlignment="1">
      <alignment horizontal="center" vertical="center"/>
    </xf>
    <xf numFmtId="0" fontId="44" fillId="0" borderId="1" xfId="0" applyFont="1" applyBorder="1" applyAlignment="1">
      <alignment horizontal="center" vertical="center"/>
    </xf>
    <xf numFmtId="0" fontId="45" fillId="6" borderId="1" xfId="0" applyFont="1" applyFill="1" applyBorder="1" applyAlignment="1" applyProtection="1">
      <alignment horizontal="center" vertical="center"/>
      <protection locked="0"/>
    </xf>
    <xf numFmtId="0" fontId="44" fillId="0" borderId="4" xfId="0" applyFont="1" applyBorder="1" applyAlignment="1">
      <alignment horizontal="center" vertical="center"/>
    </xf>
    <xf numFmtId="0" fontId="44" fillId="0" borderId="6" xfId="0" applyFont="1" applyBorder="1" applyAlignment="1">
      <alignment horizontal="center" vertical="center"/>
    </xf>
    <xf numFmtId="0" fontId="46" fillId="0" borderId="0" xfId="0" applyFont="1" applyAlignment="1">
      <alignment horizontal="center" vertical="center"/>
    </xf>
    <xf numFmtId="0" fontId="31" fillId="0" borderId="5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0" fontId="30" fillId="0" borderId="2" xfId="0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0" fontId="31" fillId="0" borderId="4" xfId="0" applyFont="1" applyBorder="1" applyAlignment="1">
      <alignment horizontal="center" vertical="center"/>
    </xf>
    <xf numFmtId="0" fontId="31" fillId="0" borderId="6" xfId="0" applyFont="1" applyBorder="1" applyAlignment="1">
      <alignment horizontal="center" vertical="center"/>
    </xf>
    <xf numFmtId="165" fontId="31" fillId="0" borderId="13" xfId="3" applyNumberFormat="1" applyFont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5" fillId="0" borderId="0" xfId="3" applyBorder="1" applyAlignment="1">
      <alignment horizontal="left" vertical="top" wrapText="1"/>
    </xf>
    <xf numFmtId="0" fontId="5" fillId="11" borderId="7" xfId="4" applyFont="1" applyFill="1" applyBorder="1" applyAlignment="1">
      <alignment horizontal="center" vertical="center"/>
    </xf>
    <xf numFmtId="0" fontId="5" fillId="11" borderId="8" xfId="4" applyFont="1" applyFill="1" applyBorder="1" applyAlignment="1">
      <alignment horizontal="center" vertical="center"/>
    </xf>
    <xf numFmtId="0" fontId="5" fillId="11" borderId="27" xfId="4" applyFont="1" applyFill="1" applyBorder="1" applyAlignment="1">
      <alignment horizontal="center" vertical="center"/>
    </xf>
    <xf numFmtId="0" fontId="5" fillId="10" borderId="0" xfId="4" applyFont="1" applyFill="1" applyBorder="1" applyAlignment="1">
      <alignment horizontal="center" vertical="center"/>
    </xf>
    <xf numFmtId="0" fontId="5" fillId="0" borderId="30" xfId="4" applyFont="1" applyBorder="1" applyAlignment="1">
      <alignment horizontal="left" vertical="center"/>
    </xf>
    <xf numFmtId="0" fontId="5" fillId="0" borderId="31" xfId="4" applyFont="1" applyBorder="1" applyAlignment="1">
      <alignment horizontal="left" vertical="center"/>
    </xf>
    <xf numFmtId="0" fontId="5" fillId="0" borderId="32" xfId="4" applyFont="1" applyBorder="1" applyAlignment="1">
      <alignment horizontal="left" vertical="center"/>
    </xf>
    <xf numFmtId="0" fontId="5" fillId="0" borderId="30" xfId="4" applyFont="1" applyBorder="1" applyAlignment="1">
      <alignment horizontal="right" vertical="center"/>
    </xf>
    <xf numFmtId="0" fontId="5" fillId="0" borderId="31" xfId="4" applyFont="1" applyBorder="1" applyAlignment="1">
      <alignment horizontal="right" vertical="center"/>
    </xf>
    <xf numFmtId="0" fontId="5" fillId="0" borderId="32" xfId="4" applyFont="1" applyBorder="1" applyAlignment="1">
      <alignment horizontal="right" vertical="center"/>
    </xf>
    <xf numFmtId="0" fontId="19" fillId="4" borderId="26" xfId="0" applyFont="1" applyFill="1" applyBorder="1" applyAlignment="1">
      <alignment horizontal="center" vertical="center" wrapText="1"/>
    </xf>
    <xf numFmtId="0" fontId="19" fillId="4" borderId="33" xfId="0" applyFont="1" applyFill="1" applyBorder="1" applyAlignment="1">
      <alignment horizontal="center" vertical="center" wrapText="1"/>
    </xf>
    <xf numFmtId="0" fontId="49" fillId="5" borderId="26" xfId="0" applyFont="1" applyFill="1" applyBorder="1" applyAlignment="1">
      <alignment horizontal="left" vertical="center" wrapText="1"/>
    </xf>
    <xf numFmtId="0" fontId="49" fillId="5" borderId="33" xfId="0" applyFont="1" applyFill="1" applyBorder="1" applyAlignment="1">
      <alignment horizontal="left" vertical="center" wrapText="1"/>
    </xf>
    <xf numFmtId="0" fontId="19" fillId="12" borderId="26" xfId="0" applyFont="1" applyFill="1" applyBorder="1" applyAlignment="1">
      <alignment horizontal="left" vertical="center" wrapText="1"/>
    </xf>
    <xf numFmtId="0" fontId="19" fillId="12" borderId="33" xfId="0" applyFont="1" applyFill="1" applyBorder="1" applyAlignment="1">
      <alignment horizontal="left" vertical="center" wrapText="1"/>
    </xf>
    <xf numFmtId="0" fontId="45" fillId="0" borderId="1" xfId="0" applyFont="1" applyFill="1" applyBorder="1" applyAlignment="1" applyProtection="1">
      <alignment horizontal="center" vertical="center"/>
      <protection locked="0"/>
    </xf>
    <xf numFmtId="0" fontId="31" fillId="0" borderId="5" xfId="0" applyFont="1" applyFill="1" applyBorder="1" applyAlignment="1">
      <alignment horizontal="center" vertical="center"/>
    </xf>
    <xf numFmtId="0" fontId="31" fillId="0" borderId="10" xfId="0" applyFont="1" applyFill="1" applyBorder="1" applyAlignment="1">
      <alignment horizontal="center" vertical="center"/>
    </xf>
    <xf numFmtId="0" fontId="30" fillId="0" borderId="2" xfId="0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center" vertical="center"/>
    </xf>
    <xf numFmtId="0" fontId="31" fillId="0" borderId="4" xfId="0" applyFont="1" applyFill="1" applyBorder="1" applyAlignment="1">
      <alignment horizontal="center" vertical="center"/>
    </xf>
    <xf numFmtId="0" fontId="31" fillId="0" borderId="6" xfId="0" applyFont="1" applyFill="1" applyBorder="1" applyAlignment="1">
      <alignment horizontal="center" vertical="center"/>
    </xf>
    <xf numFmtId="0" fontId="26" fillId="0" borderId="8" xfId="0" applyFont="1" applyFill="1" applyBorder="1" applyAlignment="1" applyProtection="1">
      <alignment horizontal="left" vertical="center"/>
      <protection locked="0"/>
    </xf>
    <xf numFmtId="3" fontId="26" fillId="0" borderId="8" xfId="0" applyNumberFormat="1" applyFont="1" applyFill="1" applyBorder="1" applyAlignment="1" applyProtection="1">
      <alignment horizontal="right" vertical="center"/>
      <protection locked="0"/>
    </xf>
    <xf numFmtId="3" fontId="26" fillId="0" borderId="27" xfId="0" applyNumberFormat="1" applyFont="1" applyFill="1" applyBorder="1" applyAlignment="1" applyProtection="1">
      <alignment horizontal="right" vertical="center"/>
      <protection locked="0"/>
    </xf>
    <xf numFmtId="0" fontId="46" fillId="0" borderId="33" xfId="0" applyFont="1" applyFill="1" applyBorder="1" applyAlignment="1">
      <alignment horizontal="center" vertical="center"/>
    </xf>
    <xf numFmtId="0" fontId="44" fillId="0" borderId="5" xfId="0" applyFont="1" applyFill="1" applyBorder="1" applyAlignment="1">
      <alignment horizontal="center" vertical="center"/>
    </xf>
    <xf numFmtId="0" fontId="44" fillId="0" borderId="4" xfId="0" applyFont="1" applyFill="1" applyBorder="1" applyAlignment="1">
      <alignment horizontal="center" vertical="center"/>
    </xf>
    <xf numFmtId="0" fontId="44" fillId="0" borderId="10" xfId="0" applyFont="1" applyFill="1" applyBorder="1" applyAlignment="1">
      <alignment horizontal="center" vertical="center"/>
    </xf>
    <xf numFmtId="0" fontId="44" fillId="0" borderId="6" xfId="0" applyFont="1" applyFill="1" applyBorder="1" applyAlignment="1">
      <alignment horizontal="center" vertical="center"/>
    </xf>
    <xf numFmtId="0" fontId="47" fillId="0" borderId="5" xfId="0" applyFont="1" applyFill="1" applyBorder="1" applyAlignment="1" applyProtection="1">
      <alignment horizontal="center" vertical="center"/>
      <protection locked="0"/>
    </xf>
    <xf numFmtId="0" fontId="47" fillId="0" borderId="2" xfId="0" applyFont="1" applyFill="1" applyBorder="1" applyAlignment="1" applyProtection="1">
      <alignment horizontal="center" vertical="center"/>
      <protection locked="0"/>
    </xf>
    <xf numFmtId="0" fontId="47" fillId="0" borderId="4" xfId="0" applyFont="1" applyFill="1" applyBorder="1" applyAlignment="1" applyProtection="1">
      <alignment horizontal="center" vertical="center"/>
      <protection locked="0"/>
    </xf>
    <xf numFmtId="0" fontId="47" fillId="0" borderId="10" xfId="0" applyFont="1" applyFill="1" applyBorder="1" applyAlignment="1" applyProtection="1">
      <alignment horizontal="center" vertical="center"/>
      <protection locked="0"/>
    </xf>
    <xf numFmtId="0" fontId="47" fillId="0" borderId="1" xfId="0" applyFont="1" applyFill="1" applyBorder="1" applyAlignment="1" applyProtection="1">
      <alignment horizontal="center" vertical="center"/>
      <protection locked="0"/>
    </xf>
    <xf numFmtId="0" fontId="47" fillId="0" borderId="6" xfId="0" applyFont="1" applyFill="1" applyBorder="1" applyAlignment="1" applyProtection="1">
      <alignment horizontal="center" vertical="center"/>
      <protection locked="0"/>
    </xf>
    <xf numFmtId="0" fontId="28" fillId="0" borderId="0" xfId="0" applyFont="1" applyFill="1" applyAlignment="1">
      <alignment horizontal="left" vertical="center"/>
    </xf>
  </cellXfs>
  <cellStyles count="6">
    <cellStyle name="Normal" xfId="0" builtinId="0"/>
    <cellStyle name="Normal 2" xfId="1" xr:uid="{FBC4194C-EB1E-4BB4-94D0-FCFF55261664}"/>
    <cellStyle name="Normal 2 2" xfId="2" xr:uid="{84DB0759-C92D-4379-8943-0BA92B15EE32}"/>
    <cellStyle name="Normal 3" xfId="3" xr:uid="{839B761A-A003-4236-92DA-9F1D0BF21312}"/>
    <cellStyle name="Normal 4" xfId="4" xr:uid="{B82106A8-B81A-42D2-8E94-9BA360046F05}"/>
    <cellStyle name="Vírgula" xfId="5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jpeg"/><Relationship Id="rId1" Type="http://schemas.openxmlformats.org/officeDocument/2006/relationships/image" Target="../media/image8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jpeg"/><Relationship Id="rId1" Type="http://schemas.openxmlformats.org/officeDocument/2006/relationships/image" Target="../media/image8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jpeg"/><Relationship Id="rId1" Type="http://schemas.openxmlformats.org/officeDocument/2006/relationships/image" Target="../media/image8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jpeg"/><Relationship Id="rId1" Type="http://schemas.openxmlformats.org/officeDocument/2006/relationships/image" Target="../media/image8.jpe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285750</xdr:colOff>
      <xdr:row>21</xdr:row>
      <xdr:rowOff>19050</xdr:rowOff>
    </xdr:from>
    <xdr:to>
      <xdr:col>10</xdr:col>
      <xdr:colOff>95250</xdr:colOff>
      <xdr:row>27</xdr:row>
      <xdr:rowOff>0</xdr:rowOff>
    </xdr:to>
    <xdr:pic>
      <xdr:nvPicPr>
        <xdr:cNvPr id="6130" name="Picture 2">
          <a:extLst>
            <a:ext uri="{FF2B5EF4-FFF2-40B4-BE49-F238E27FC236}">
              <a16:creationId xmlns:a16="http://schemas.microsoft.com/office/drawing/2014/main" id="{BA9A97CF-0F9D-1F8B-ED8F-8AE3B6122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71900"/>
          <a:ext cx="47815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304800</xdr:colOff>
      <xdr:row>13</xdr:row>
      <xdr:rowOff>76200</xdr:rowOff>
    </xdr:from>
    <xdr:to>
      <xdr:col>7</xdr:col>
      <xdr:colOff>457200</xdr:colOff>
      <xdr:row>16</xdr:row>
      <xdr:rowOff>66675</xdr:rowOff>
    </xdr:to>
    <xdr:grpSp>
      <xdr:nvGrpSpPr>
        <xdr:cNvPr id="6131" name="Group 4">
          <a:extLst>
            <a:ext uri="{FF2B5EF4-FFF2-40B4-BE49-F238E27FC236}">
              <a16:creationId xmlns:a16="http://schemas.microsoft.com/office/drawing/2014/main" id="{39C9C3D6-DB8F-E01B-188E-813EE0AB6B37}"/>
            </a:ext>
          </a:extLst>
        </xdr:cNvPr>
        <xdr:cNvGrpSpPr>
          <a:grpSpLocks/>
        </xdr:cNvGrpSpPr>
      </xdr:nvGrpSpPr>
      <xdr:grpSpPr bwMode="auto">
        <a:xfrm>
          <a:off x="666750" y="2533650"/>
          <a:ext cx="3295650" cy="476250"/>
          <a:chOff x="914400" y="1657350"/>
          <a:chExt cx="3200400" cy="476250"/>
        </a:xfrm>
      </xdr:grpSpPr>
      <xdr:pic>
        <xdr:nvPicPr>
          <xdr:cNvPr id="6135" name="Picture 1">
            <a:extLst>
              <a:ext uri="{FF2B5EF4-FFF2-40B4-BE49-F238E27FC236}">
                <a16:creationId xmlns:a16="http://schemas.microsoft.com/office/drawing/2014/main" id="{55D767A5-325F-BB01-822D-40770D4E627A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14400" y="1657350"/>
            <a:ext cx="3200400" cy="4762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4" name="Rounded Rectangle 3">
            <a:extLst>
              <a:ext uri="{FF2B5EF4-FFF2-40B4-BE49-F238E27FC236}">
                <a16:creationId xmlns:a16="http://schemas.microsoft.com/office/drawing/2014/main" id="{17F9B539-2250-BCF0-DB63-97C4B0EB3EF1}"/>
              </a:ext>
            </a:extLst>
          </xdr:cNvPr>
          <xdr:cNvSpPr/>
        </xdr:nvSpPr>
        <xdr:spPr>
          <a:xfrm>
            <a:off x="2274108" y="1924050"/>
            <a:ext cx="1257961" cy="200025"/>
          </a:xfrm>
          <a:prstGeom prst="round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en-US"/>
          </a:p>
        </xdr:txBody>
      </xdr:sp>
    </xdr:grpSp>
    <xdr:clientData/>
  </xdr:twoCellAnchor>
  <xdr:twoCellAnchor editAs="oneCell">
    <xdr:from>
      <xdr:col>2</xdr:col>
      <xdr:colOff>28575</xdr:colOff>
      <xdr:row>2</xdr:row>
      <xdr:rowOff>38100</xdr:rowOff>
    </xdr:from>
    <xdr:to>
      <xdr:col>2</xdr:col>
      <xdr:colOff>647700</xdr:colOff>
      <xdr:row>4</xdr:row>
      <xdr:rowOff>38100</xdr:rowOff>
    </xdr:to>
    <xdr:pic>
      <xdr:nvPicPr>
        <xdr:cNvPr id="6132" name="Imagem 15" descr="FPFM - LOGO.jpg">
          <a:extLst>
            <a:ext uri="{FF2B5EF4-FFF2-40B4-BE49-F238E27FC236}">
              <a16:creationId xmlns:a16="http://schemas.microsoft.com/office/drawing/2014/main" id="{762F0CF2-94A4-0D23-52E7-A8EDC899B3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36195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29</xdr:row>
      <xdr:rowOff>57150</xdr:rowOff>
    </xdr:from>
    <xdr:to>
      <xdr:col>4</xdr:col>
      <xdr:colOff>523875</xdr:colOff>
      <xdr:row>35</xdr:row>
      <xdr:rowOff>66675</xdr:rowOff>
    </xdr:to>
    <xdr:pic>
      <xdr:nvPicPr>
        <xdr:cNvPr id="6133" name="Picture 15">
          <a:extLst>
            <a:ext uri="{FF2B5EF4-FFF2-40B4-BE49-F238E27FC236}">
              <a16:creationId xmlns:a16="http://schemas.microsoft.com/office/drawing/2014/main" id="{0040B780-3508-5183-A668-FEEA70324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5105400"/>
          <a:ext cx="1552575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473078</xdr:colOff>
      <xdr:row>32</xdr:row>
      <xdr:rowOff>3175</xdr:rowOff>
    </xdr:from>
    <xdr:to>
      <xdr:col>5</xdr:col>
      <xdr:colOff>158946</xdr:colOff>
      <xdr:row>34</xdr:row>
      <xdr:rowOff>3176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CD86FF40-8313-8C8B-F128-40A8932014BB}"/>
            </a:ext>
          </a:extLst>
        </xdr:cNvPr>
        <xdr:cNvCxnSpPr/>
      </xdr:nvCxnSpPr>
      <xdr:spPr>
        <a:xfrm rot="5400000">
          <a:off x="2290764" y="4843464"/>
          <a:ext cx="323851" cy="295273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209550</xdr:colOff>
      <xdr:row>2</xdr:row>
      <xdr:rowOff>19050</xdr:rowOff>
    </xdr:to>
    <xdr:pic>
      <xdr:nvPicPr>
        <xdr:cNvPr id="1458" name="Imagem 15" descr="FPFM - LOGO.jpg">
          <a:extLst>
            <a:ext uri="{FF2B5EF4-FFF2-40B4-BE49-F238E27FC236}">
              <a16:creationId xmlns:a16="http://schemas.microsoft.com/office/drawing/2014/main" id="{566619E7-46C5-5375-4B18-EEA9ADEC8D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238125</xdr:colOff>
      <xdr:row>21</xdr:row>
      <xdr:rowOff>133350</xdr:rowOff>
    </xdr:from>
    <xdr:to>
      <xdr:col>28</xdr:col>
      <xdr:colOff>123825</xdr:colOff>
      <xdr:row>23</xdr:row>
      <xdr:rowOff>228600</xdr:rowOff>
    </xdr:to>
    <xdr:pic>
      <xdr:nvPicPr>
        <xdr:cNvPr id="1459" name="Imagem 15" descr="FPFM - LOGO.jpg">
          <a:extLst>
            <a:ext uri="{FF2B5EF4-FFF2-40B4-BE49-F238E27FC236}">
              <a16:creationId xmlns:a16="http://schemas.microsoft.com/office/drawing/2014/main" id="{9762D5CB-0E30-E1E7-6D2B-7D0B4EA092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4876800"/>
          <a:ext cx="6381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476250</xdr:colOff>
      <xdr:row>4</xdr:row>
      <xdr:rowOff>200025</xdr:rowOff>
    </xdr:to>
    <xdr:pic>
      <xdr:nvPicPr>
        <xdr:cNvPr id="3241" name="Imagem 15" descr="FPFM - LOGO.jpg">
          <a:extLst>
            <a:ext uri="{FF2B5EF4-FFF2-40B4-BE49-F238E27FC236}">
              <a16:creationId xmlns:a16="http://schemas.microsoft.com/office/drawing/2014/main" id="{6C8442BE-969D-C3E4-7228-480368B54F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2392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66675</xdr:colOff>
      <xdr:row>5</xdr:row>
      <xdr:rowOff>104775</xdr:rowOff>
    </xdr:from>
    <xdr:to>
      <xdr:col>10</xdr:col>
      <xdr:colOff>238125</xdr:colOff>
      <xdr:row>7</xdr:row>
      <xdr:rowOff>228600</xdr:rowOff>
    </xdr:to>
    <xdr:pic>
      <xdr:nvPicPr>
        <xdr:cNvPr id="7659" name="Imagem 2">
          <a:extLst>
            <a:ext uri="{FF2B5EF4-FFF2-40B4-BE49-F238E27FC236}">
              <a16:creationId xmlns:a16="http://schemas.microsoft.com/office/drawing/2014/main" id="{1FB3CE83-DA4E-445E-0EF9-A3A9CE7638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" y="1000125"/>
          <a:ext cx="61912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57150</xdr:colOff>
      <xdr:row>5</xdr:row>
      <xdr:rowOff>76200</xdr:rowOff>
    </xdr:from>
    <xdr:to>
      <xdr:col>28</xdr:col>
      <xdr:colOff>228600</xdr:colOff>
      <xdr:row>7</xdr:row>
      <xdr:rowOff>200025</xdr:rowOff>
    </xdr:to>
    <xdr:pic>
      <xdr:nvPicPr>
        <xdr:cNvPr id="7660" name="Imagem 8">
          <a:extLst>
            <a:ext uri="{FF2B5EF4-FFF2-40B4-BE49-F238E27FC236}">
              <a16:creationId xmlns:a16="http://schemas.microsoft.com/office/drawing/2014/main" id="{0E2BA838-05FC-AF30-6E77-ACAE78C074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75" y="971550"/>
          <a:ext cx="61912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9525</xdr:colOff>
      <xdr:row>14</xdr:row>
      <xdr:rowOff>76200</xdr:rowOff>
    </xdr:from>
    <xdr:to>
      <xdr:col>11</xdr:col>
      <xdr:colOff>9525</xdr:colOff>
      <xdr:row>16</xdr:row>
      <xdr:rowOff>200025</xdr:rowOff>
    </xdr:to>
    <xdr:pic>
      <xdr:nvPicPr>
        <xdr:cNvPr id="7661" name="Imagem 9">
          <a:extLst>
            <a:ext uri="{FF2B5EF4-FFF2-40B4-BE49-F238E27FC236}">
              <a16:creationId xmlns:a16="http://schemas.microsoft.com/office/drawing/2014/main" id="{2E5B3115-C55C-3ED3-996A-BD16168BD9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2724150"/>
          <a:ext cx="62865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26</xdr:col>
      <xdr:colOff>9525</xdr:colOff>
      <xdr:row>14</xdr:row>
      <xdr:rowOff>76200</xdr:rowOff>
    </xdr:from>
    <xdr:to>
      <xdr:col>29</xdr:col>
      <xdr:colOff>9525</xdr:colOff>
      <xdr:row>16</xdr:row>
      <xdr:rowOff>200025</xdr:rowOff>
    </xdr:to>
    <xdr:pic>
      <xdr:nvPicPr>
        <xdr:cNvPr id="7662" name="Imagem 10">
          <a:extLst>
            <a:ext uri="{FF2B5EF4-FFF2-40B4-BE49-F238E27FC236}">
              <a16:creationId xmlns:a16="http://schemas.microsoft.com/office/drawing/2014/main" id="{C2087ECC-5D2E-85D1-9E01-034D06B798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2724150"/>
          <a:ext cx="62865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9525</xdr:colOff>
      <xdr:row>23</xdr:row>
      <xdr:rowOff>85725</xdr:rowOff>
    </xdr:from>
    <xdr:to>
      <xdr:col>11</xdr:col>
      <xdr:colOff>9525</xdr:colOff>
      <xdr:row>25</xdr:row>
      <xdr:rowOff>209550</xdr:rowOff>
    </xdr:to>
    <xdr:pic>
      <xdr:nvPicPr>
        <xdr:cNvPr id="7663" name="Imagem 11">
          <a:extLst>
            <a:ext uri="{FF2B5EF4-FFF2-40B4-BE49-F238E27FC236}">
              <a16:creationId xmlns:a16="http://schemas.microsoft.com/office/drawing/2014/main" id="{3DA49DED-3609-1F7B-4A05-8FB0A86DED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4486275"/>
          <a:ext cx="62865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28575</xdr:colOff>
      <xdr:row>5</xdr:row>
      <xdr:rowOff>85725</xdr:rowOff>
    </xdr:from>
    <xdr:to>
      <xdr:col>11</xdr:col>
      <xdr:colOff>28575</xdr:colOff>
      <xdr:row>7</xdr:row>
      <xdr:rowOff>209550</xdr:rowOff>
    </xdr:to>
    <xdr:pic>
      <xdr:nvPicPr>
        <xdr:cNvPr id="8668" name="Imagem 15" descr="FPFM - LOGO.jpg">
          <a:extLst>
            <a:ext uri="{FF2B5EF4-FFF2-40B4-BE49-F238E27FC236}">
              <a16:creationId xmlns:a16="http://schemas.microsoft.com/office/drawing/2014/main" id="{04745A7F-259E-2193-75E2-E6E7DDDD02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981075"/>
          <a:ext cx="62865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26</xdr:col>
      <xdr:colOff>9525</xdr:colOff>
      <xdr:row>5</xdr:row>
      <xdr:rowOff>85725</xdr:rowOff>
    </xdr:from>
    <xdr:to>
      <xdr:col>29</xdr:col>
      <xdr:colOff>9525</xdr:colOff>
      <xdr:row>7</xdr:row>
      <xdr:rowOff>209550</xdr:rowOff>
    </xdr:to>
    <xdr:pic>
      <xdr:nvPicPr>
        <xdr:cNvPr id="8669" name="Imagem 15" descr="FPFM - LOGO.jpg">
          <a:extLst>
            <a:ext uri="{FF2B5EF4-FFF2-40B4-BE49-F238E27FC236}">
              <a16:creationId xmlns:a16="http://schemas.microsoft.com/office/drawing/2014/main" id="{3836055E-67CD-4211-A255-D7F09494A0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981075"/>
          <a:ext cx="62865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66675</xdr:colOff>
      <xdr:row>14</xdr:row>
      <xdr:rowOff>85725</xdr:rowOff>
    </xdr:from>
    <xdr:to>
      <xdr:col>28</xdr:col>
      <xdr:colOff>238125</xdr:colOff>
      <xdr:row>16</xdr:row>
      <xdr:rowOff>209550</xdr:rowOff>
    </xdr:to>
    <xdr:pic>
      <xdr:nvPicPr>
        <xdr:cNvPr id="8670" name="Imagem 15" descr="FPFM - LOGO.jpg">
          <a:extLst>
            <a:ext uri="{FF2B5EF4-FFF2-40B4-BE49-F238E27FC236}">
              <a16:creationId xmlns:a16="http://schemas.microsoft.com/office/drawing/2014/main" id="{459F37B9-6476-4E9F-9053-6C9CDC3B81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2733675"/>
          <a:ext cx="61912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9525</xdr:colOff>
      <xdr:row>14</xdr:row>
      <xdr:rowOff>95250</xdr:rowOff>
    </xdr:from>
    <xdr:to>
      <xdr:col>11</xdr:col>
      <xdr:colOff>9525</xdr:colOff>
      <xdr:row>16</xdr:row>
      <xdr:rowOff>219075</xdr:rowOff>
    </xdr:to>
    <xdr:pic>
      <xdr:nvPicPr>
        <xdr:cNvPr id="8671" name="Imagem 16" descr="FPFM - LOGO.jpg">
          <a:extLst>
            <a:ext uri="{FF2B5EF4-FFF2-40B4-BE49-F238E27FC236}">
              <a16:creationId xmlns:a16="http://schemas.microsoft.com/office/drawing/2014/main" id="{6F00FDBE-91EC-AA14-FCB5-7BFE87384D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2743200"/>
          <a:ext cx="62865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19050</xdr:colOff>
      <xdr:row>23</xdr:row>
      <xdr:rowOff>85725</xdr:rowOff>
    </xdr:from>
    <xdr:to>
      <xdr:col>11</xdr:col>
      <xdr:colOff>19050</xdr:colOff>
      <xdr:row>25</xdr:row>
      <xdr:rowOff>209550</xdr:rowOff>
    </xdr:to>
    <xdr:pic>
      <xdr:nvPicPr>
        <xdr:cNvPr id="8672" name="Imagem 17" descr="FPFM - LOGO.jpg">
          <a:extLst>
            <a:ext uri="{FF2B5EF4-FFF2-40B4-BE49-F238E27FC236}">
              <a16:creationId xmlns:a16="http://schemas.microsoft.com/office/drawing/2014/main" id="{DA90964A-90C2-F888-5230-87C5544458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6850" y="4486275"/>
          <a:ext cx="62865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28575</xdr:colOff>
      <xdr:row>5</xdr:row>
      <xdr:rowOff>85725</xdr:rowOff>
    </xdr:from>
    <xdr:to>
      <xdr:col>11</xdr:col>
      <xdr:colOff>28575</xdr:colOff>
      <xdr:row>7</xdr:row>
      <xdr:rowOff>209550</xdr:rowOff>
    </xdr:to>
    <xdr:pic>
      <xdr:nvPicPr>
        <xdr:cNvPr id="9692" name="Imagem 15" descr="FPFM - LOGO.jpg">
          <a:extLst>
            <a:ext uri="{FF2B5EF4-FFF2-40B4-BE49-F238E27FC236}">
              <a16:creationId xmlns:a16="http://schemas.microsoft.com/office/drawing/2014/main" id="{BF869227-EE39-BC3F-DF1B-6F74ACCD1F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981075"/>
          <a:ext cx="62865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26</xdr:col>
      <xdr:colOff>9525</xdr:colOff>
      <xdr:row>5</xdr:row>
      <xdr:rowOff>85725</xdr:rowOff>
    </xdr:from>
    <xdr:to>
      <xdr:col>29</xdr:col>
      <xdr:colOff>9525</xdr:colOff>
      <xdr:row>7</xdr:row>
      <xdr:rowOff>209550</xdr:rowOff>
    </xdr:to>
    <xdr:pic>
      <xdr:nvPicPr>
        <xdr:cNvPr id="9693" name="Imagem 15" descr="FPFM - LOGO.jpg">
          <a:extLst>
            <a:ext uri="{FF2B5EF4-FFF2-40B4-BE49-F238E27FC236}">
              <a16:creationId xmlns:a16="http://schemas.microsoft.com/office/drawing/2014/main" id="{1E82E40A-43B6-D4C2-75FE-877BB6E503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981075"/>
          <a:ext cx="62865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66675</xdr:colOff>
      <xdr:row>14</xdr:row>
      <xdr:rowOff>85725</xdr:rowOff>
    </xdr:from>
    <xdr:to>
      <xdr:col>28</xdr:col>
      <xdr:colOff>238125</xdr:colOff>
      <xdr:row>16</xdr:row>
      <xdr:rowOff>209550</xdr:rowOff>
    </xdr:to>
    <xdr:pic>
      <xdr:nvPicPr>
        <xdr:cNvPr id="9694" name="Imagem 15" descr="FPFM - LOGO.jpg">
          <a:extLst>
            <a:ext uri="{FF2B5EF4-FFF2-40B4-BE49-F238E27FC236}">
              <a16:creationId xmlns:a16="http://schemas.microsoft.com/office/drawing/2014/main" id="{5116F3A4-A20E-DD6A-60B1-5E8FE9F415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2733675"/>
          <a:ext cx="61912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9525</xdr:colOff>
      <xdr:row>14</xdr:row>
      <xdr:rowOff>95250</xdr:rowOff>
    </xdr:from>
    <xdr:to>
      <xdr:col>11</xdr:col>
      <xdr:colOff>9525</xdr:colOff>
      <xdr:row>16</xdr:row>
      <xdr:rowOff>219075</xdr:rowOff>
    </xdr:to>
    <xdr:pic>
      <xdr:nvPicPr>
        <xdr:cNvPr id="9695" name="Imagem 16" descr="FPFM - LOGO.jpg">
          <a:extLst>
            <a:ext uri="{FF2B5EF4-FFF2-40B4-BE49-F238E27FC236}">
              <a16:creationId xmlns:a16="http://schemas.microsoft.com/office/drawing/2014/main" id="{D96AA617-7CAC-F377-407E-F4138EA1CB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2743200"/>
          <a:ext cx="62865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19050</xdr:colOff>
      <xdr:row>23</xdr:row>
      <xdr:rowOff>85725</xdr:rowOff>
    </xdr:from>
    <xdr:to>
      <xdr:col>11</xdr:col>
      <xdr:colOff>19050</xdr:colOff>
      <xdr:row>25</xdr:row>
      <xdr:rowOff>209550</xdr:rowOff>
    </xdr:to>
    <xdr:pic>
      <xdr:nvPicPr>
        <xdr:cNvPr id="9696" name="Imagem 17" descr="FPFM - LOGO.jpg">
          <a:extLst>
            <a:ext uri="{FF2B5EF4-FFF2-40B4-BE49-F238E27FC236}">
              <a16:creationId xmlns:a16="http://schemas.microsoft.com/office/drawing/2014/main" id="{6272B741-3D7B-0ABE-7361-DE225DB29C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6850" y="4486275"/>
          <a:ext cx="62865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28575</xdr:colOff>
      <xdr:row>5</xdr:row>
      <xdr:rowOff>85725</xdr:rowOff>
    </xdr:from>
    <xdr:to>
      <xdr:col>11</xdr:col>
      <xdr:colOff>28575</xdr:colOff>
      <xdr:row>7</xdr:row>
      <xdr:rowOff>209550</xdr:rowOff>
    </xdr:to>
    <xdr:pic>
      <xdr:nvPicPr>
        <xdr:cNvPr id="10716" name="Imagem 15" descr="FPFM - LOGO.jpg">
          <a:extLst>
            <a:ext uri="{FF2B5EF4-FFF2-40B4-BE49-F238E27FC236}">
              <a16:creationId xmlns:a16="http://schemas.microsoft.com/office/drawing/2014/main" id="{E3281DAC-43DC-5E8E-1804-1A15964E7C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981075"/>
          <a:ext cx="62865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26</xdr:col>
      <xdr:colOff>9525</xdr:colOff>
      <xdr:row>5</xdr:row>
      <xdr:rowOff>85725</xdr:rowOff>
    </xdr:from>
    <xdr:to>
      <xdr:col>29</xdr:col>
      <xdr:colOff>9525</xdr:colOff>
      <xdr:row>7</xdr:row>
      <xdr:rowOff>209550</xdr:rowOff>
    </xdr:to>
    <xdr:pic>
      <xdr:nvPicPr>
        <xdr:cNvPr id="10717" name="Imagem 15" descr="FPFM - LOGO.jpg">
          <a:extLst>
            <a:ext uri="{FF2B5EF4-FFF2-40B4-BE49-F238E27FC236}">
              <a16:creationId xmlns:a16="http://schemas.microsoft.com/office/drawing/2014/main" id="{43DFD93A-0F4B-1C01-2ECF-D92E50C76C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981075"/>
          <a:ext cx="62865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66675</xdr:colOff>
      <xdr:row>14</xdr:row>
      <xdr:rowOff>85725</xdr:rowOff>
    </xdr:from>
    <xdr:to>
      <xdr:col>28</xdr:col>
      <xdr:colOff>238125</xdr:colOff>
      <xdr:row>16</xdr:row>
      <xdr:rowOff>209550</xdr:rowOff>
    </xdr:to>
    <xdr:pic>
      <xdr:nvPicPr>
        <xdr:cNvPr id="10718" name="Imagem 15" descr="FPFM - LOGO.jpg">
          <a:extLst>
            <a:ext uri="{FF2B5EF4-FFF2-40B4-BE49-F238E27FC236}">
              <a16:creationId xmlns:a16="http://schemas.microsoft.com/office/drawing/2014/main" id="{00A49D93-8C69-8303-5CC5-BE4E3D56A5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2733675"/>
          <a:ext cx="61912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9525</xdr:colOff>
      <xdr:row>14</xdr:row>
      <xdr:rowOff>95250</xdr:rowOff>
    </xdr:from>
    <xdr:to>
      <xdr:col>11</xdr:col>
      <xdr:colOff>9525</xdr:colOff>
      <xdr:row>16</xdr:row>
      <xdr:rowOff>219075</xdr:rowOff>
    </xdr:to>
    <xdr:pic>
      <xdr:nvPicPr>
        <xdr:cNvPr id="10719" name="Imagem 16" descr="FPFM - LOGO.jpg">
          <a:extLst>
            <a:ext uri="{FF2B5EF4-FFF2-40B4-BE49-F238E27FC236}">
              <a16:creationId xmlns:a16="http://schemas.microsoft.com/office/drawing/2014/main" id="{6334EC3D-1600-D4E2-E8F7-E5B9208A98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2743200"/>
          <a:ext cx="62865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19050</xdr:colOff>
      <xdr:row>23</xdr:row>
      <xdr:rowOff>85725</xdr:rowOff>
    </xdr:from>
    <xdr:to>
      <xdr:col>11</xdr:col>
      <xdr:colOff>19050</xdr:colOff>
      <xdr:row>25</xdr:row>
      <xdr:rowOff>209550</xdr:rowOff>
    </xdr:to>
    <xdr:pic>
      <xdr:nvPicPr>
        <xdr:cNvPr id="10720" name="Imagem 17" descr="FPFM - LOGO.jpg">
          <a:extLst>
            <a:ext uri="{FF2B5EF4-FFF2-40B4-BE49-F238E27FC236}">
              <a16:creationId xmlns:a16="http://schemas.microsoft.com/office/drawing/2014/main" id="{251FB465-DADD-3064-3244-B04EF4D614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6850" y="4486275"/>
          <a:ext cx="62865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28575</xdr:colOff>
      <xdr:row>5</xdr:row>
      <xdr:rowOff>85725</xdr:rowOff>
    </xdr:from>
    <xdr:to>
      <xdr:col>11</xdr:col>
      <xdr:colOff>28575</xdr:colOff>
      <xdr:row>7</xdr:row>
      <xdr:rowOff>209550</xdr:rowOff>
    </xdr:to>
    <xdr:pic>
      <xdr:nvPicPr>
        <xdr:cNvPr id="11740" name="Imagem 15" descr="FPFM - LOGO.jpg">
          <a:extLst>
            <a:ext uri="{FF2B5EF4-FFF2-40B4-BE49-F238E27FC236}">
              <a16:creationId xmlns:a16="http://schemas.microsoft.com/office/drawing/2014/main" id="{DF96E131-3005-EEE9-CF65-9D5445AD48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981075"/>
          <a:ext cx="62865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26</xdr:col>
      <xdr:colOff>9525</xdr:colOff>
      <xdr:row>5</xdr:row>
      <xdr:rowOff>85725</xdr:rowOff>
    </xdr:from>
    <xdr:to>
      <xdr:col>29</xdr:col>
      <xdr:colOff>9525</xdr:colOff>
      <xdr:row>7</xdr:row>
      <xdr:rowOff>209550</xdr:rowOff>
    </xdr:to>
    <xdr:pic>
      <xdr:nvPicPr>
        <xdr:cNvPr id="11741" name="Imagem 15" descr="FPFM - LOGO.jpg">
          <a:extLst>
            <a:ext uri="{FF2B5EF4-FFF2-40B4-BE49-F238E27FC236}">
              <a16:creationId xmlns:a16="http://schemas.microsoft.com/office/drawing/2014/main" id="{10982B60-7797-3B76-2E81-00820A1D4E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981075"/>
          <a:ext cx="62865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66675</xdr:colOff>
      <xdr:row>14</xdr:row>
      <xdr:rowOff>85725</xdr:rowOff>
    </xdr:from>
    <xdr:to>
      <xdr:col>28</xdr:col>
      <xdr:colOff>238125</xdr:colOff>
      <xdr:row>16</xdr:row>
      <xdr:rowOff>209550</xdr:rowOff>
    </xdr:to>
    <xdr:pic>
      <xdr:nvPicPr>
        <xdr:cNvPr id="11742" name="Imagem 15" descr="FPFM - LOGO.jpg">
          <a:extLst>
            <a:ext uri="{FF2B5EF4-FFF2-40B4-BE49-F238E27FC236}">
              <a16:creationId xmlns:a16="http://schemas.microsoft.com/office/drawing/2014/main" id="{0FD5CB60-1DC8-68D7-F161-449A653EC3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2733675"/>
          <a:ext cx="61912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9525</xdr:colOff>
      <xdr:row>14</xdr:row>
      <xdr:rowOff>95250</xdr:rowOff>
    </xdr:from>
    <xdr:to>
      <xdr:col>11</xdr:col>
      <xdr:colOff>9525</xdr:colOff>
      <xdr:row>16</xdr:row>
      <xdr:rowOff>219075</xdr:rowOff>
    </xdr:to>
    <xdr:pic>
      <xdr:nvPicPr>
        <xdr:cNvPr id="11743" name="Imagem 16" descr="FPFM - LOGO.jpg">
          <a:extLst>
            <a:ext uri="{FF2B5EF4-FFF2-40B4-BE49-F238E27FC236}">
              <a16:creationId xmlns:a16="http://schemas.microsoft.com/office/drawing/2014/main" id="{52640EC2-6C60-5109-7F81-5EC382C583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2743200"/>
          <a:ext cx="62865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19050</xdr:colOff>
      <xdr:row>23</xdr:row>
      <xdr:rowOff>85725</xdr:rowOff>
    </xdr:from>
    <xdr:to>
      <xdr:col>11</xdr:col>
      <xdr:colOff>19050</xdr:colOff>
      <xdr:row>25</xdr:row>
      <xdr:rowOff>209550</xdr:rowOff>
    </xdr:to>
    <xdr:pic>
      <xdr:nvPicPr>
        <xdr:cNvPr id="11744" name="Imagem 17" descr="FPFM - LOGO.jpg">
          <a:extLst>
            <a:ext uri="{FF2B5EF4-FFF2-40B4-BE49-F238E27FC236}">
              <a16:creationId xmlns:a16="http://schemas.microsoft.com/office/drawing/2014/main" id="{DF14BD70-1F84-1CB9-2750-0DE3F91ED3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6850" y="4486275"/>
          <a:ext cx="62865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209550</xdr:colOff>
      <xdr:row>2</xdr:row>
      <xdr:rowOff>19050</xdr:rowOff>
    </xdr:to>
    <xdr:pic>
      <xdr:nvPicPr>
        <xdr:cNvPr id="6391" name="Imagem 15" descr="FPFM - LOGO.jpg">
          <a:extLst>
            <a:ext uri="{FF2B5EF4-FFF2-40B4-BE49-F238E27FC236}">
              <a16:creationId xmlns:a16="http://schemas.microsoft.com/office/drawing/2014/main" id="{4BBC2CCB-D7DE-3856-6C08-7B27A12A0C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238125</xdr:colOff>
      <xdr:row>21</xdr:row>
      <xdr:rowOff>133350</xdr:rowOff>
    </xdr:from>
    <xdr:to>
      <xdr:col>28</xdr:col>
      <xdr:colOff>123825</xdr:colOff>
      <xdr:row>23</xdr:row>
      <xdr:rowOff>228600</xdr:rowOff>
    </xdr:to>
    <xdr:pic>
      <xdr:nvPicPr>
        <xdr:cNvPr id="6392" name="Imagem 15" descr="FPFM - LOGO.jpg">
          <a:extLst>
            <a:ext uri="{FF2B5EF4-FFF2-40B4-BE49-F238E27FC236}">
              <a16:creationId xmlns:a16="http://schemas.microsoft.com/office/drawing/2014/main" id="{77BF39A8-A3A8-E3AE-2921-FFABBF4704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4876800"/>
          <a:ext cx="6381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F818E-8EC4-4B13-8037-DEB27124D360}">
  <sheetPr>
    <pageSetUpPr fitToPage="1"/>
  </sheetPr>
  <dimension ref="A1:R43"/>
  <sheetViews>
    <sheetView showGridLines="0" topLeftCell="A4" zoomScaleNormal="100" workbookViewId="0"/>
  </sheetViews>
  <sheetFormatPr defaultRowHeight="12.75" x14ac:dyDescent="0.2"/>
  <cols>
    <col min="1" max="2" width="2.7109375" style="89" customWidth="1"/>
    <col min="3" max="3" width="10.5703125" style="89" customWidth="1"/>
    <col min="4" max="16" width="9.140625" style="89"/>
    <col min="17" max="18" width="2.7109375" style="89" customWidth="1"/>
    <col min="19" max="16384" width="9.140625" style="89"/>
  </cols>
  <sheetData>
    <row r="1" spans="2:18" x14ac:dyDescent="0.2">
      <c r="R1" s="102" t="s">
        <v>0</v>
      </c>
    </row>
    <row r="2" spans="2:18" x14ac:dyDescent="0.2">
      <c r="B2" s="105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58" t="s">
        <v>90</v>
      </c>
      <c r="R2" s="102"/>
    </row>
    <row r="3" spans="2:18" s="87" customFormat="1" ht="33.75" x14ac:dyDescent="0.5">
      <c r="B3" s="91"/>
      <c r="C3" s="93"/>
      <c r="D3" s="103" t="s">
        <v>5</v>
      </c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4"/>
    </row>
    <row r="4" spans="2:18" s="87" customFormat="1" ht="14.25" x14ac:dyDescent="0.2">
      <c r="B4" s="91"/>
      <c r="C4" s="93"/>
      <c r="D4" s="92" t="s">
        <v>71</v>
      </c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4"/>
    </row>
    <row r="5" spans="2:18" x14ac:dyDescent="0.2">
      <c r="B5" s="95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7"/>
    </row>
    <row r="6" spans="2:18" ht="18" x14ac:dyDescent="0.25">
      <c r="B6" s="95"/>
      <c r="C6" s="115" t="s">
        <v>75</v>
      </c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97"/>
    </row>
    <row r="7" spans="2:18" x14ac:dyDescent="0.2">
      <c r="B7" s="95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7"/>
    </row>
    <row r="8" spans="2:18" x14ac:dyDescent="0.2">
      <c r="B8" s="95"/>
      <c r="C8" s="85" t="s">
        <v>61</v>
      </c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7"/>
    </row>
    <row r="9" spans="2:18" x14ac:dyDescent="0.2">
      <c r="B9" s="95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7"/>
    </row>
    <row r="10" spans="2:18" s="90" customFormat="1" x14ac:dyDescent="0.2">
      <c r="B10" s="107"/>
      <c r="C10" s="86" t="s">
        <v>60</v>
      </c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9"/>
    </row>
    <row r="11" spans="2:18" s="90" customFormat="1" x14ac:dyDescent="0.2">
      <c r="B11" s="107"/>
      <c r="C11" s="86" t="s">
        <v>62</v>
      </c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9"/>
    </row>
    <row r="12" spans="2:18" s="90" customFormat="1" x14ac:dyDescent="0.2">
      <c r="B12" s="107"/>
      <c r="C12" s="86" t="s">
        <v>68</v>
      </c>
      <c r="D12" s="98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98"/>
      <c r="Q12" s="99"/>
    </row>
    <row r="13" spans="2:18" s="90" customFormat="1" x14ac:dyDescent="0.2">
      <c r="B13" s="107"/>
      <c r="C13" s="86" t="s">
        <v>66</v>
      </c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9"/>
    </row>
    <row r="14" spans="2:18" x14ac:dyDescent="0.2">
      <c r="B14" s="95"/>
      <c r="C14" s="88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7"/>
    </row>
    <row r="15" spans="2:18" x14ac:dyDescent="0.2">
      <c r="B15" s="95"/>
      <c r="C15" s="88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7"/>
    </row>
    <row r="16" spans="2:18" x14ac:dyDescent="0.2">
      <c r="B16" s="95"/>
      <c r="C16" s="88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7"/>
    </row>
    <row r="17" spans="2:17" x14ac:dyDescent="0.2">
      <c r="B17" s="95"/>
      <c r="C17" s="88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7"/>
    </row>
    <row r="18" spans="2:17" x14ac:dyDescent="0.2">
      <c r="B18" s="95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97"/>
    </row>
    <row r="19" spans="2:17" x14ac:dyDescent="0.2">
      <c r="B19" s="95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7"/>
    </row>
    <row r="20" spans="2:17" x14ac:dyDescent="0.2">
      <c r="B20" s="95"/>
      <c r="C20" s="104" t="s">
        <v>69</v>
      </c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7"/>
    </row>
    <row r="21" spans="2:17" x14ac:dyDescent="0.2">
      <c r="B21" s="95"/>
      <c r="C21" s="104" t="s">
        <v>70</v>
      </c>
      <c r="D21" s="96"/>
      <c r="E21" s="96"/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7"/>
    </row>
    <row r="22" spans="2:17" x14ac:dyDescent="0.2">
      <c r="B22" s="95"/>
      <c r="C22" s="104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7"/>
    </row>
    <row r="23" spans="2:17" x14ac:dyDescent="0.2">
      <c r="B23" s="95"/>
      <c r="C23" s="104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7"/>
    </row>
    <row r="24" spans="2:17" x14ac:dyDescent="0.2">
      <c r="B24" s="95"/>
      <c r="C24" s="104"/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7"/>
    </row>
    <row r="25" spans="2:17" x14ac:dyDescent="0.2">
      <c r="B25" s="95"/>
      <c r="C25" s="104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7"/>
    </row>
    <row r="26" spans="2:17" x14ac:dyDescent="0.2">
      <c r="B26" s="95"/>
      <c r="C26" s="104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7"/>
    </row>
    <row r="27" spans="2:17" x14ac:dyDescent="0.2">
      <c r="B27" s="95"/>
      <c r="C27" s="104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7"/>
    </row>
    <row r="28" spans="2:17" x14ac:dyDescent="0.2">
      <c r="B28" s="95"/>
      <c r="C28" s="104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7"/>
    </row>
    <row r="29" spans="2:17" x14ac:dyDescent="0.2">
      <c r="B29" s="95"/>
      <c r="C29" s="104" t="s">
        <v>67</v>
      </c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7"/>
    </row>
    <row r="30" spans="2:17" x14ac:dyDescent="0.2">
      <c r="B30" s="95"/>
      <c r="C30" s="104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7"/>
    </row>
    <row r="31" spans="2:17" x14ac:dyDescent="0.2">
      <c r="B31" s="95"/>
      <c r="C31" s="104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7"/>
    </row>
    <row r="32" spans="2:17" x14ac:dyDescent="0.2">
      <c r="B32" s="95"/>
      <c r="C32" s="104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7"/>
    </row>
    <row r="33" spans="1:17" x14ac:dyDescent="0.2">
      <c r="B33" s="95"/>
      <c r="C33" s="104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7"/>
    </row>
    <row r="34" spans="1:17" x14ac:dyDescent="0.2">
      <c r="B34" s="95"/>
      <c r="C34" s="104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7"/>
    </row>
    <row r="35" spans="1:17" x14ac:dyDescent="0.2">
      <c r="B35" s="95"/>
      <c r="C35" s="104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7"/>
    </row>
    <row r="36" spans="1:17" x14ac:dyDescent="0.2">
      <c r="B36" s="95"/>
      <c r="C36" s="104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7"/>
    </row>
    <row r="37" spans="1:17" x14ac:dyDescent="0.2">
      <c r="B37" s="95"/>
      <c r="C37" s="104" t="s">
        <v>64</v>
      </c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6"/>
      <c r="P37" s="96"/>
      <c r="Q37" s="97"/>
    </row>
    <row r="38" spans="1:17" x14ac:dyDescent="0.2">
      <c r="B38" s="95"/>
      <c r="C38" s="104" t="s">
        <v>65</v>
      </c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7"/>
    </row>
    <row r="39" spans="1:17" x14ac:dyDescent="0.2">
      <c r="B39" s="95"/>
      <c r="C39" s="104" t="s">
        <v>63</v>
      </c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7"/>
    </row>
    <row r="40" spans="1:17" x14ac:dyDescent="0.2">
      <c r="B40" s="95"/>
      <c r="C40" s="104"/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7"/>
    </row>
    <row r="41" spans="1:17" x14ac:dyDescent="0.2">
      <c r="B41" s="95"/>
      <c r="C41" s="86" t="s">
        <v>72</v>
      </c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7"/>
    </row>
    <row r="42" spans="1:17" x14ac:dyDescent="0.2">
      <c r="B42" s="100"/>
      <c r="C42" s="101"/>
      <c r="D42" s="101"/>
      <c r="E42" s="101"/>
      <c r="F42" s="101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11"/>
    </row>
    <row r="43" spans="1:17" x14ac:dyDescent="0.2">
      <c r="A43" s="102" t="s">
        <v>0</v>
      </c>
    </row>
  </sheetData>
  <sheetProtection sheet="1"/>
  <printOptions horizontalCentered="1"/>
  <pageMargins left="0.31496062992125984" right="0.31496062992125984" top="0.35433070866141736" bottom="0.35433070866141736" header="0.11811023622047245" footer="0.11811023622047245"/>
  <pageSetup paperSize="9" scale="98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FBEC5-8B76-4737-AA2B-8C8C1A716558}">
  <sheetPr>
    <pageSetUpPr fitToPage="1"/>
  </sheetPr>
  <dimension ref="A1:BC33"/>
  <sheetViews>
    <sheetView showGridLines="0" zoomScaleNormal="100" workbookViewId="0">
      <selection activeCell="M11" sqref="M11"/>
    </sheetView>
  </sheetViews>
  <sheetFormatPr defaultColWidth="4.7109375" defaultRowHeight="14.25" x14ac:dyDescent="0.2"/>
  <cols>
    <col min="1" max="1" width="3.85546875" style="149" customWidth="1"/>
    <col min="2" max="2" width="2.28515625" style="149" customWidth="1"/>
    <col min="3" max="4" width="3.85546875" style="149" customWidth="1"/>
    <col min="5" max="5" width="2.28515625" style="149" customWidth="1"/>
    <col min="6" max="7" width="3.85546875" style="149" customWidth="1"/>
    <col min="8" max="8" width="2.28515625" style="149" customWidth="1"/>
    <col min="9" max="10" width="3.85546875" style="149" customWidth="1"/>
    <col min="11" max="11" width="2.28515625" style="149" customWidth="1"/>
    <col min="12" max="13" width="3.85546875" style="149" customWidth="1"/>
    <col min="14" max="14" width="2.28515625" style="149" customWidth="1"/>
    <col min="15" max="16" width="3.85546875" style="149" customWidth="1"/>
    <col min="17" max="17" width="2.28515625" style="149" customWidth="1"/>
    <col min="18" max="19" width="3.85546875" style="149" customWidth="1"/>
    <col min="20" max="20" width="2.28515625" style="149" customWidth="1"/>
    <col min="21" max="22" width="3.85546875" style="149" customWidth="1"/>
    <col min="23" max="23" width="2.28515625" style="149" customWidth="1"/>
    <col min="24" max="25" width="3.85546875" style="149" customWidth="1"/>
    <col min="26" max="26" width="2.28515625" style="149" customWidth="1"/>
    <col min="27" max="28" width="3.85546875" style="149" customWidth="1"/>
    <col min="29" max="29" width="2.28515625" style="149" customWidth="1"/>
    <col min="30" max="31" width="3.85546875" style="149" customWidth="1"/>
    <col min="32" max="32" width="2.28515625" style="149" customWidth="1"/>
    <col min="33" max="34" width="3.85546875" style="149" customWidth="1"/>
    <col min="35" max="35" width="2.28515625" style="149" customWidth="1"/>
    <col min="36" max="37" width="3.85546875" style="149" customWidth="1"/>
    <col min="38" max="38" width="2.28515625" style="149" customWidth="1"/>
    <col min="39" max="40" width="3.85546875" style="149" customWidth="1"/>
    <col min="41" max="41" width="2.28515625" style="149" customWidth="1"/>
    <col min="42" max="43" width="3.85546875" style="149" customWidth="1"/>
    <col min="44" max="44" width="2.28515625" style="149" customWidth="1"/>
    <col min="45" max="45" width="3.85546875" style="149" customWidth="1"/>
    <col min="46" max="16384" width="4.7109375" style="120"/>
  </cols>
  <sheetData>
    <row r="1" spans="1:55" s="121" customFormat="1" ht="33.75" x14ac:dyDescent="0.5">
      <c r="A1" s="116"/>
      <c r="B1" s="117"/>
      <c r="C1" s="117"/>
      <c r="D1" s="116"/>
      <c r="E1" s="117"/>
      <c r="F1" s="117"/>
      <c r="G1" s="117"/>
      <c r="H1" s="117"/>
      <c r="I1" s="117"/>
      <c r="J1" s="116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8" t="s">
        <v>5</v>
      </c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 s="117"/>
      <c r="AM1" s="305"/>
      <c r="AN1" s="305"/>
      <c r="AO1" s="305"/>
      <c r="AP1" s="119"/>
      <c r="AQ1" s="305"/>
      <c r="AR1" s="305"/>
      <c r="AS1" s="305"/>
      <c r="AT1" s="120"/>
      <c r="AU1" s="120"/>
      <c r="AV1" s="120"/>
      <c r="AW1" s="120"/>
      <c r="AX1" s="120"/>
      <c r="AY1" s="120"/>
      <c r="AZ1" s="120"/>
      <c r="BA1" s="120"/>
      <c r="BB1" s="120"/>
      <c r="BC1" s="120"/>
    </row>
    <row r="2" spans="1:55" s="121" customFormat="1" ht="12.75" x14ac:dyDescent="0.2">
      <c r="A2" s="122"/>
      <c r="B2" s="123"/>
      <c r="C2" s="123"/>
      <c r="D2" s="122"/>
      <c r="E2" s="123"/>
      <c r="F2" s="123"/>
      <c r="G2" s="123"/>
      <c r="H2" s="123"/>
      <c r="I2" s="123"/>
      <c r="J2" s="122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4" t="s">
        <v>4</v>
      </c>
      <c r="X2" s="123"/>
      <c r="Y2" s="123"/>
      <c r="Z2" s="123"/>
      <c r="AA2" s="123"/>
      <c r="AB2" s="123"/>
      <c r="AC2" s="123"/>
      <c r="AD2" s="123"/>
      <c r="AE2" s="123"/>
      <c r="AF2" s="123"/>
      <c r="AG2" s="123"/>
      <c r="AH2" s="123"/>
      <c r="AI2" s="123"/>
      <c r="AJ2" s="123"/>
      <c r="AK2" s="123"/>
      <c r="AL2" s="123"/>
      <c r="AM2" s="125" t="s">
        <v>7</v>
      </c>
      <c r="AN2" s="126"/>
      <c r="AO2" s="126"/>
      <c r="AP2" s="127"/>
      <c r="AQ2" s="125" t="s">
        <v>6</v>
      </c>
      <c r="AR2" s="126"/>
      <c r="AS2" s="126"/>
      <c r="AT2" s="120"/>
      <c r="AU2" s="120"/>
      <c r="AV2" s="120"/>
      <c r="AW2" s="120"/>
      <c r="AX2" s="120"/>
      <c r="AY2" s="120"/>
      <c r="AZ2" s="120"/>
      <c r="BA2" s="120"/>
      <c r="BB2" s="120"/>
      <c r="BC2" s="120"/>
    </row>
    <row r="3" spans="1:55" s="121" customFormat="1" ht="12" customHeight="1" x14ac:dyDescent="0.2">
      <c r="A3" s="117"/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7"/>
      <c r="AM3" s="117"/>
      <c r="AN3" s="117"/>
      <c r="AO3" s="117"/>
      <c r="AP3" s="117"/>
      <c r="AQ3" s="117"/>
      <c r="AR3" s="117"/>
      <c r="AS3" s="117"/>
      <c r="AT3" s="120"/>
      <c r="AU3" s="120"/>
      <c r="AV3" s="120"/>
      <c r="AW3" s="120"/>
      <c r="AX3" s="120"/>
      <c r="AY3" s="120"/>
      <c r="AZ3" s="120"/>
      <c r="BA3" s="120"/>
      <c r="BB3" s="120"/>
      <c r="BC3" s="120"/>
    </row>
    <row r="4" spans="1:55" s="121" customFormat="1" ht="16.5" customHeight="1" x14ac:dyDescent="0.2">
      <c r="A4" s="129"/>
      <c r="B4" s="130"/>
      <c r="C4" s="130"/>
      <c r="D4" s="130"/>
      <c r="E4" s="130"/>
      <c r="F4" s="130"/>
      <c r="G4" s="306"/>
      <c r="H4" s="308" t="s">
        <v>0</v>
      </c>
      <c r="I4" s="310"/>
      <c r="J4" s="129"/>
      <c r="K4" s="130"/>
      <c r="L4" s="130"/>
      <c r="M4" s="130"/>
      <c r="N4" s="130"/>
      <c r="O4" s="130"/>
      <c r="P4" s="306"/>
      <c r="Q4" s="308" t="s">
        <v>0</v>
      </c>
      <c r="R4" s="310"/>
      <c r="S4" s="129"/>
      <c r="T4" s="130"/>
      <c r="U4" s="130"/>
      <c r="V4" s="130"/>
      <c r="W4" s="130"/>
      <c r="X4" s="130"/>
      <c r="Y4" s="306"/>
      <c r="Z4" s="308" t="s">
        <v>0</v>
      </c>
      <c r="AA4" s="310"/>
      <c r="AB4" s="129"/>
      <c r="AC4" s="130"/>
      <c r="AD4" s="130"/>
      <c r="AE4" s="130"/>
      <c r="AF4" s="130"/>
      <c r="AG4" s="130"/>
      <c r="AH4" s="306"/>
      <c r="AI4" s="308" t="s">
        <v>0</v>
      </c>
      <c r="AJ4" s="310"/>
      <c r="AK4" s="129"/>
      <c r="AL4" s="130"/>
      <c r="AM4" s="130"/>
      <c r="AN4" s="130"/>
      <c r="AO4" s="130"/>
      <c r="AP4" s="130"/>
      <c r="AQ4" s="306"/>
      <c r="AR4" s="308" t="s">
        <v>0</v>
      </c>
      <c r="AS4" s="310"/>
      <c r="AT4" s="120"/>
      <c r="AU4" s="120"/>
      <c r="AV4" s="120"/>
      <c r="AW4" s="120"/>
      <c r="AX4" s="120"/>
      <c r="AY4" s="120"/>
      <c r="AZ4" s="120"/>
      <c r="BA4" s="120"/>
      <c r="BB4" s="120"/>
      <c r="BC4" s="120"/>
    </row>
    <row r="5" spans="1:55" s="121" customFormat="1" ht="12" customHeight="1" x14ac:dyDescent="0.2">
      <c r="A5" s="306"/>
      <c r="B5" s="308" t="s">
        <v>0</v>
      </c>
      <c r="C5" s="310"/>
      <c r="D5" s="131"/>
      <c r="E5" s="132" t="s">
        <v>2</v>
      </c>
      <c r="F5" s="131"/>
      <c r="G5" s="307"/>
      <c r="H5" s="309"/>
      <c r="I5" s="311"/>
      <c r="J5" s="306"/>
      <c r="K5" s="308" t="s">
        <v>0</v>
      </c>
      <c r="L5" s="310"/>
      <c r="M5" s="131"/>
      <c r="N5" s="132" t="s">
        <v>23</v>
      </c>
      <c r="O5" s="131"/>
      <c r="P5" s="307"/>
      <c r="Q5" s="309"/>
      <c r="R5" s="311"/>
      <c r="S5" s="306"/>
      <c r="T5" s="308" t="s">
        <v>0</v>
      </c>
      <c r="U5" s="310"/>
      <c r="V5" s="131"/>
      <c r="W5" s="132" t="s">
        <v>24</v>
      </c>
      <c r="X5" s="131"/>
      <c r="Y5" s="307"/>
      <c r="Z5" s="309"/>
      <c r="AA5" s="311"/>
      <c r="AB5" s="306"/>
      <c r="AC5" s="308" t="s">
        <v>0</v>
      </c>
      <c r="AD5" s="310"/>
      <c r="AE5" s="131"/>
      <c r="AF5" s="132" t="s">
        <v>25</v>
      </c>
      <c r="AG5" s="131"/>
      <c r="AH5" s="307"/>
      <c r="AI5" s="309"/>
      <c r="AJ5" s="311"/>
      <c r="AK5" s="306"/>
      <c r="AL5" s="308" t="s">
        <v>0</v>
      </c>
      <c r="AM5" s="310"/>
      <c r="AN5" s="131"/>
      <c r="AO5" s="132" t="s">
        <v>26</v>
      </c>
      <c r="AP5" s="131"/>
      <c r="AQ5" s="307"/>
      <c r="AR5" s="309"/>
      <c r="AS5" s="311"/>
      <c r="AT5" s="120"/>
      <c r="AU5" s="120"/>
      <c r="AV5" s="120"/>
      <c r="AW5" s="120"/>
      <c r="AX5" s="120"/>
      <c r="AY5" s="120"/>
      <c r="AZ5" s="120"/>
      <c r="BA5" s="120"/>
      <c r="BB5" s="120"/>
      <c r="BC5" s="120"/>
    </row>
    <row r="6" spans="1:55" s="121" customFormat="1" ht="16.5" customHeight="1" x14ac:dyDescent="0.2">
      <c r="A6" s="307"/>
      <c r="B6" s="309"/>
      <c r="C6" s="311"/>
      <c r="D6" s="133"/>
      <c r="E6" s="133"/>
      <c r="F6" s="133"/>
      <c r="G6" s="133"/>
      <c r="H6" s="133"/>
      <c r="I6" s="134"/>
      <c r="J6" s="307"/>
      <c r="K6" s="309"/>
      <c r="L6" s="311"/>
      <c r="M6" s="133"/>
      <c r="N6" s="133"/>
      <c r="O6" s="133"/>
      <c r="P6" s="133"/>
      <c r="Q6" s="133"/>
      <c r="R6" s="134"/>
      <c r="S6" s="307"/>
      <c r="T6" s="309"/>
      <c r="U6" s="311"/>
      <c r="V6" s="133"/>
      <c r="W6" s="133"/>
      <c r="X6" s="133"/>
      <c r="Y6" s="133"/>
      <c r="Z6" s="133"/>
      <c r="AA6" s="134"/>
      <c r="AB6" s="307"/>
      <c r="AC6" s="309"/>
      <c r="AD6" s="311"/>
      <c r="AE6" s="133"/>
      <c r="AF6" s="133"/>
      <c r="AG6" s="133"/>
      <c r="AH6" s="133"/>
      <c r="AI6" s="133"/>
      <c r="AJ6" s="134"/>
      <c r="AK6" s="307"/>
      <c r="AL6" s="309"/>
      <c r="AM6" s="311"/>
      <c r="AN6" s="133"/>
      <c r="AO6" s="133"/>
      <c r="AP6" s="133"/>
      <c r="AQ6" s="133"/>
      <c r="AR6" s="133"/>
      <c r="AS6" s="134"/>
      <c r="AT6" s="120"/>
      <c r="AU6" s="120"/>
      <c r="AV6" s="120"/>
      <c r="AW6" s="120"/>
      <c r="AX6" s="120"/>
      <c r="AY6" s="120"/>
      <c r="AZ6" s="120"/>
      <c r="BA6" s="120"/>
      <c r="BB6" s="120"/>
      <c r="BC6" s="120"/>
    </row>
    <row r="7" spans="1:55" s="121" customFormat="1" ht="16.5" customHeight="1" x14ac:dyDescent="0.2">
      <c r="A7" s="135">
        <v>1</v>
      </c>
      <c r="B7" s="136" t="s">
        <v>0</v>
      </c>
      <c r="C7" s="137">
        <v>5</v>
      </c>
      <c r="D7" s="138"/>
      <c r="E7" s="138"/>
      <c r="F7" s="138"/>
      <c r="G7" s="138"/>
      <c r="H7" s="139" t="s">
        <v>1</v>
      </c>
      <c r="I7" s="140">
        <v>1</v>
      </c>
      <c r="J7" s="135">
        <v>1</v>
      </c>
      <c r="K7" s="136" t="s">
        <v>0</v>
      </c>
      <c r="L7" s="137">
        <v>1</v>
      </c>
      <c r="M7" s="138"/>
      <c r="N7" s="138"/>
      <c r="O7" s="138"/>
      <c r="P7" s="138"/>
      <c r="Q7" s="139" t="s">
        <v>1</v>
      </c>
      <c r="R7" s="140">
        <v>2</v>
      </c>
      <c r="S7" s="135">
        <v>1</v>
      </c>
      <c r="T7" s="136" t="s">
        <v>0</v>
      </c>
      <c r="U7" s="137">
        <v>2</v>
      </c>
      <c r="V7" s="138"/>
      <c r="W7" s="138"/>
      <c r="X7" s="138"/>
      <c r="Y7" s="138"/>
      <c r="Z7" s="139" t="s">
        <v>1</v>
      </c>
      <c r="AA7" s="140">
        <v>3</v>
      </c>
      <c r="AB7" s="135">
        <v>1</v>
      </c>
      <c r="AC7" s="136" t="s">
        <v>0</v>
      </c>
      <c r="AD7" s="137">
        <v>3</v>
      </c>
      <c r="AE7" s="138"/>
      <c r="AF7" s="138"/>
      <c r="AG7" s="138"/>
      <c r="AH7" s="138"/>
      <c r="AI7" s="139" t="s">
        <v>1</v>
      </c>
      <c r="AJ7" s="140">
        <v>4</v>
      </c>
      <c r="AK7" s="135">
        <v>1</v>
      </c>
      <c r="AL7" s="136" t="s">
        <v>0</v>
      </c>
      <c r="AM7" s="137">
        <v>4</v>
      </c>
      <c r="AN7" s="138"/>
      <c r="AO7" s="138"/>
      <c r="AP7" s="138"/>
      <c r="AQ7" s="138"/>
      <c r="AR7" s="139" t="s">
        <v>1</v>
      </c>
      <c r="AS7" s="140">
        <v>5</v>
      </c>
      <c r="AT7" s="120"/>
      <c r="AU7" s="120"/>
      <c r="AV7" s="120"/>
      <c r="AW7" s="120"/>
      <c r="AX7" s="120"/>
      <c r="AY7" s="120"/>
      <c r="AZ7" s="120"/>
      <c r="BA7" s="120"/>
      <c r="BB7" s="120"/>
      <c r="BC7" s="120"/>
    </row>
    <row r="8" spans="1:55" s="121" customFormat="1" ht="21" customHeight="1" x14ac:dyDescent="0.2">
      <c r="A8" s="141"/>
      <c r="B8" s="136"/>
      <c r="C8" s="136"/>
      <c r="D8" s="142"/>
      <c r="E8" s="143" t="s">
        <v>0</v>
      </c>
      <c r="F8" s="142"/>
      <c r="G8" s="136"/>
      <c r="H8" s="136"/>
      <c r="I8" s="144"/>
      <c r="J8" s="141"/>
      <c r="K8" s="136"/>
      <c r="L8" s="136"/>
      <c r="M8" s="142"/>
      <c r="N8" s="143" t="s">
        <v>0</v>
      </c>
      <c r="O8" s="142"/>
      <c r="P8" s="136"/>
      <c r="Q8" s="136"/>
      <c r="R8" s="144"/>
      <c r="S8" s="141"/>
      <c r="T8" s="136"/>
      <c r="U8" s="136"/>
      <c r="V8" s="142"/>
      <c r="W8" s="143" t="s">
        <v>0</v>
      </c>
      <c r="X8" s="142"/>
      <c r="Y8" s="136"/>
      <c r="Z8" s="136"/>
      <c r="AA8" s="144"/>
      <c r="AB8" s="141"/>
      <c r="AC8" s="136"/>
      <c r="AD8" s="136"/>
      <c r="AE8" s="142"/>
      <c r="AF8" s="143" t="s">
        <v>0</v>
      </c>
      <c r="AG8" s="142"/>
      <c r="AH8" s="136"/>
      <c r="AI8" s="136"/>
      <c r="AJ8" s="144"/>
      <c r="AK8" s="141"/>
      <c r="AL8" s="136"/>
      <c r="AM8" s="136"/>
      <c r="AN8" s="142"/>
      <c r="AO8" s="143" t="s">
        <v>0</v>
      </c>
      <c r="AP8" s="142"/>
      <c r="AQ8" s="136"/>
      <c r="AR8" s="136"/>
      <c r="AS8" s="144"/>
      <c r="AT8" s="120"/>
      <c r="AU8" s="120"/>
      <c r="AV8" s="120"/>
      <c r="AW8" s="120"/>
      <c r="AX8" s="120"/>
      <c r="AY8" s="120"/>
      <c r="AZ8" s="120"/>
      <c r="BA8" s="120"/>
      <c r="BB8" s="120"/>
      <c r="BC8" s="120"/>
    </row>
    <row r="9" spans="1:55" s="121" customFormat="1" ht="16.5" customHeight="1" x14ac:dyDescent="0.2">
      <c r="A9" s="145"/>
      <c r="B9" s="146"/>
      <c r="C9" s="146"/>
      <c r="D9" s="146"/>
      <c r="E9" s="146"/>
      <c r="F9" s="146"/>
      <c r="G9" s="146"/>
      <c r="H9" s="146"/>
      <c r="I9" s="147"/>
      <c r="J9" s="145"/>
      <c r="K9" s="146"/>
      <c r="L9" s="146"/>
      <c r="M9" s="146"/>
      <c r="N9" s="146"/>
      <c r="O9" s="146"/>
      <c r="P9" s="146"/>
      <c r="Q9" s="146"/>
      <c r="R9" s="147"/>
      <c r="S9" s="145"/>
      <c r="T9" s="146"/>
      <c r="U9" s="146"/>
      <c r="V9" s="146"/>
      <c r="W9" s="146"/>
      <c r="X9" s="146"/>
      <c r="Y9" s="146"/>
      <c r="Z9" s="146"/>
      <c r="AA9" s="147"/>
      <c r="AB9" s="145"/>
      <c r="AC9" s="146"/>
      <c r="AD9" s="146"/>
      <c r="AE9" s="146"/>
      <c r="AF9" s="146"/>
      <c r="AG9" s="146"/>
      <c r="AH9" s="146"/>
      <c r="AI9" s="146"/>
      <c r="AJ9" s="147"/>
      <c r="AK9" s="145"/>
      <c r="AL9" s="146"/>
      <c r="AM9" s="146"/>
      <c r="AN9" s="146"/>
      <c r="AO9" s="146"/>
      <c r="AP9" s="146"/>
      <c r="AQ9" s="146"/>
      <c r="AR9" s="146"/>
      <c r="AS9" s="147"/>
      <c r="AT9" s="120"/>
      <c r="AU9" s="120"/>
      <c r="AV9" s="120"/>
      <c r="AW9" s="120"/>
      <c r="AX9" s="120"/>
      <c r="AY9" s="120"/>
      <c r="AZ9" s="120"/>
      <c r="BA9" s="120"/>
      <c r="BB9" s="120"/>
      <c r="BC9" s="120"/>
    </row>
    <row r="10" spans="1:55" s="121" customFormat="1" ht="16.5" customHeight="1" x14ac:dyDescent="0.2">
      <c r="A10" s="135">
        <v>2</v>
      </c>
      <c r="B10" s="136" t="s">
        <v>0</v>
      </c>
      <c r="C10" s="137">
        <v>4</v>
      </c>
      <c r="D10" s="138"/>
      <c r="E10" s="138"/>
      <c r="F10" s="138"/>
      <c r="G10" s="138"/>
      <c r="H10" s="139" t="s">
        <v>1</v>
      </c>
      <c r="I10" s="140">
        <v>2</v>
      </c>
      <c r="J10" s="135">
        <v>2</v>
      </c>
      <c r="K10" s="136" t="s">
        <v>0</v>
      </c>
      <c r="L10" s="137">
        <v>5</v>
      </c>
      <c r="M10" s="138"/>
      <c r="N10" s="138"/>
      <c r="O10" s="138"/>
      <c r="P10" s="138"/>
      <c r="Q10" s="139" t="s">
        <v>1</v>
      </c>
      <c r="R10" s="140">
        <v>3</v>
      </c>
      <c r="S10" s="135">
        <v>2</v>
      </c>
      <c r="T10" s="136" t="s">
        <v>0</v>
      </c>
      <c r="U10" s="137">
        <v>1</v>
      </c>
      <c r="V10" s="138"/>
      <c r="W10" s="138"/>
      <c r="X10" s="138"/>
      <c r="Y10" s="138"/>
      <c r="Z10" s="139" t="s">
        <v>1</v>
      </c>
      <c r="AA10" s="140">
        <v>4</v>
      </c>
      <c r="AB10" s="135">
        <v>2</v>
      </c>
      <c r="AC10" s="136" t="s">
        <v>0</v>
      </c>
      <c r="AD10" s="137">
        <v>2</v>
      </c>
      <c r="AE10" s="138"/>
      <c r="AF10" s="138"/>
      <c r="AG10" s="138"/>
      <c r="AH10" s="138"/>
      <c r="AI10" s="139" t="s">
        <v>1</v>
      </c>
      <c r="AJ10" s="140">
        <v>5</v>
      </c>
      <c r="AK10" s="135">
        <v>2</v>
      </c>
      <c r="AL10" s="136" t="s">
        <v>0</v>
      </c>
      <c r="AM10" s="137">
        <v>3</v>
      </c>
      <c r="AN10" s="138"/>
      <c r="AO10" s="138"/>
      <c r="AP10" s="138"/>
      <c r="AQ10" s="138"/>
      <c r="AR10" s="139" t="s">
        <v>1</v>
      </c>
      <c r="AS10" s="140">
        <v>1</v>
      </c>
      <c r="AT10" s="120"/>
      <c r="AU10" s="120"/>
      <c r="AV10" s="120"/>
      <c r="AW10" s="120"/>
      <c r="AX10" s="120"/>
      <c r="AY10" s="120"/>
      <c r="AZ10" s="120"/>
      <c r="BA10" s="120"/>
      <c r="BB10" s="120"/>
      <c r="BC10" s="120"/>
    </row>
    <row r="11" spans="1:55" s="121" customFormat="1" ht="21" customHeight="1" x14ac:dyDescent="0.2">
      <c r="A11" s="141"/>
      <c r="B11" s="136"/>
      <c r="C11" s="136"/>
      <c r="D11" s="142"/>
      <c r="E11" s="143" t="s">
        <v>0</v>
      </c>
      <c r="F11" s="142"/>
      <c r="G11" s="136"/>
      <c r="H11" s="136"/>
      <c r="I11" s="144"/>
      <c r="J11" s="141"/>
      <c r="K11" s="136"/>
      <c r="L11" s="136"/>
      <c r="M11" s="142"/>
      <c r="N11" s="143" t="s">
        <v>0</v>
      </c>
      <c r="O11" s="142"/>
      <c r="P11" s="136"/>
      <c r="Q11" s="136"/>
      <c r="R11" s="144"/>
      <c r="S11" s="141"/>
      <c r="T11" s="136"/>
      <c r="U11" s="136"/>
      <c r="V11" s="142"/>
      <c r="W11" s="143" t="s">
        <v>0</v>
      </c>
      <c r="X11" s="142"/>
      <c r="Y11" s="136"/>
      <c r="Z11" s="136"/>
      <c r="AA11" s="144"/>
      <c r="AB11" s="141"/>
      <c r="AC11" s="136"/>
      <c r="AD11" s="136"/>
      <c r="AE11" s="142"/>
      <c r="AF11" s="143" t="s">
        <v>0</v>
      </c>
      <c r="AG11" s="142"/>
      <c r="AH11" s="136"/>
      <c r="AI11" s="136"/>
      <c r="AJ11" s="144"/>
      <c r="AK11" s="141"/>
      <c r="AL11" s="136"/>
      <c r="AM11" s="136"/>
      <c r="AN11" s="142"/>
      <c r="AO11" s="143" t="s">
        <v>0</v>
      </c>
      <c r="AP11" s="142"/>
      <c r="AQ11" s="136"/>
      <c r="AR11" s="136"/>
      <c r="AS11" s="144"/>
      <c r="AT11" s="120"/>
      <c r="AU11" s="120"/>
      <c r="AV11" s="120"/>
      <c r="AW11" s="120"/>
      <c r="AX11" s="120"/>
      <c r="AY11" s="120"/>
      <c r="AZ11" s="120"/>
      <c r="BA11" s="120"/>
      <c r="BB11" s="120"/>
      <c r="BC11" s="120"/>
    </row>
    <row r="12" spans="1:55" s="121" customFormat="1" ht="16.5" customHeight="1" x14ac:dyDescent="0.2">
      <c r="A12" s="145"/>
      <c r="B12" s="146"/>
      <c r="C12" s="146"/>
      <c r="D12" s="146"/>
      <c r="E12" s="146"/>
      <c r="F12" s="146"/>
      <c r="G12" s="146"/>
      <c r="H12" s="146"/>
      <c r="I12" s="147"/>
      <c r="J12" s="145"/>
      <c r="K12" s="146"/>
      <c r="L12" s="146"/>
      <c r="M12" s="146"/>
      <c r="N12" s="146"/>
      <c r="O12" s="146"/>
      <c r="P12" s="146"/>
      <c r="Q12" s="146"/>
      <c r="R12" s="147"/>
      <c r="S12" s="145"/>
      <c r="T12" s="146"/>
      <c r="U12" s="146"/>
      <c r="V12" s="146"/>
      <c r="W12" s="146"/>
      <c r="X12" s="146"/>
      <c r="Y12" s="146"/>
      <c r="Z12" s="146"/>
      <c r="AA12" s="147"/>
      <c r="AB12" s="145"/>
      <c r="AC12" s="146"/>
      <c r="AD12" s="146"/>
      <c r="AE12" s="146"/>
      <c r="AF12" s="146"/>
      <c r="AG12" s="146"/>
      <c r="AH12" s="146"/>
      <c r="AI12" s="146"/>
      <c r="AJ12" s="147"/>
      <c r="AK12" s="145"/>
      <c r="AL12" s="146"/>
      <c r="AM12" s="146"/>
      <c r="AN12" s="146"/>
      <c r="AO12" s="146"/>
      <c r="AP12" s="146"/>
      <c r="AQ12" s="146"/>
      <c r="AR12" s="146"/>
      <c r="AS12" s="147"/>
      <c r="AT12" s="120"/>
      <c r="AU12" s="120"/>
      <c r="AV12" s="120"/>
      <c r="AW12" s="120"/>
      <c r="AX12" s="120"/>
      <c r="AY12" s="120"/>
      <c r="AZ12" s="120"/>
      <c r="BA12" s="120"/>
      <c r="BB12" s="120"/>
      <c r="BC12" s="120"/>
    </row>
    <row r="13" spans="1:55" s="121" customFormat="1" ht="16.5" customHeight="1" x14ac:dyDescent="0.2">
      <c r="A13" s="135">
        <v>3</v>
      </c>
      <c r="B13" s="136" t="s">
        <v>0</v>
      </c>
      <c r="C13" s="137">
        <v>3</v>
      </c>
      <c r="D13" s="138"/>
      <c r="E13" s="138"/>
      <c r="F13" s="138"/>
      <c r="G13" s="138"/>
      <c r="H13" s="139" t="s">
        <v>1</v>
      </c>
      <c r="I13" s="140">
        <v>3</v>
      </c>
      <c r="J13" s="135">
        <v>3</v>
      </c>
      <c r="K13" s="136" t="s">
        <v>0</v>
      </c>
      <c r="L13" s="137">
        <v>4</v>
      </c>
      <c r="M13" s="138"/>
      <c r="N13" s="138"/>
      <c r="O13" s="138"/>
      <c r="P13" s="138"/>
      <c r="Q13" s="139" t="s">
        <v>1</v>
      </c>
      <c r="R13" s="140">
        <v>4</v>
      </c>
      <c r="S13" s="135">
        <v>3</v>
      </c>
      <c r="T13" s="136" t="s">
        <v>0</v>
      </c>
      <c r="U13" s="137">
        <v>5</v>
      </c>
      <c r="V13" s="138"/>
      <c r="W13" s="138"/>
      <c r="X13" s="138"/>
      <c r="Y13" s="138"/>
      <c r="Z13" s="139" t="s">
        <v>1</v>
      </c>
      <c r="AA13" s="140">
        <v>5</v>
      </c>
      <c r="AB13" s="135">
        <v>3</v>
      </c>
      <c r="AC13" s="136" t="s">
        <v>0</v>
      </c>
      <c r="AD13" s="137">
        <v>1</v>
      </c>
      <c r="AE13" s="138"/>
      <c r="AF13" s="138"/>
      <c r="AG13" s="138"/>
      <c r="AH13" s="138"/>
      <c r="AI13" s="139" t="s">
        <v>1</v>
      </c>
      <c r="AJ13" s="140">
        <v>1</v>
      </c>
      <c r="AK13" s="135">
        <v>3</v>
      </c>
      <c r="AL13" s="136" t="s">
        <v>0</v>
      </c>
      <c r="AM13" s="137">
        <v>2</v>
      </c>
      <c r="AN13" s="138"/>
      <c r="AO13" s="138"/>
      <c r="AP13" s="138"/>
      <c r="AQ13" s="138"/>
      <c r="AR13" s="139" t="s">
        <v>1</v>
      </c>
      <c r="AS13" s="140">
        <v>2</v>
      </c>
      <c r="AT13" s="120"/>
      <c r="AU13" s="120"/>
      <c r="AV13" s="120"/>
      <c r="AW13" s="120"/>
      <c r="AX13" s="120"/>
      <c r="AY13" s="120"/>
      <c r="AZ13" s="120"/>
      <c r="BA13" s="120"/>
      <c r="BB13" s="120"/>
      <c r="BC13" s="120"/>
    </row>
    <row r="14" spans="1:55" s="121" customFormat="1" ht="21" customHeight="1" x14ac:dyDescent="0.2">
      <c r="A14" s="141"/>
      <c r="B14" s="136"/>
      <c r="C14" s="136"/>
      <c r="D14" s="142"/>
      <c r="E14" s="143" t="s">
        <v>0</v>
      </c>
      <c r="F14" s="142"/>
      <c r="G14" s="136"/>
      <c r="H14" s="136"/>
      <c r="I14" s="144"/>
      <c r="J14" s="141"/>
      <c r="K14" s="136"/>
      <c r="L14" s="136"/>
      <c r="M14" s="142"/>
      <c r="N14" s="143" t="s">
        <v>0</v>
      </c>
      <c r="O14" s="142"/>
      <c r="P14" s="136"/>
      <c r="Q14" s="136"/>
      <c r="R14" s="144"/>
      <c r="S14" s="141"/>
      <c r="T14" s="136"/>
      <c r="U14" s="136"/>
      <c r="V14" s="142"/>
      <c r="W14" s="143" t="s">
        <v>0</v>
      </c>
      <c r="X14" s="142"/>
      <c r="Y14" s="136"/>
      <c r="Z14" s="136"/>
      <c r="AA14" s="144"/>
      <c r="AB14" s="141"/>
      <c r="AC14" s="136"/>
      <c r="AD14" s="136"/>
      <c r="AE14" s="142"/>
      <c r="AF14" s="143" t="s">
        <v>0</v>
      </c>
      <c r="AG14" s="142"/>
      <c r="AH14" s="136"/>
      <c r="AI14" s="136"/>
      <c r="AJ14" s="144"/>
      <c r="AK14" s="141"/>
      <c r="AL14" s="136"/>
      <c r="AM14" s="136"/>
      <c r="AN14" s="142"/>
      <c r="AO14" s="143" t="s">
        <v>0</v>
      </c>
      <c r="AP14" s="142"/>
      <c r="AQ14" s="136"/>
      <c r="AR14" s="136"/>
      <c r="AS14" s="144"/>
      <c r="AT14" s="120"/>
      <c r="AU14" s="120"/>
      <c r="AV14" s="120"/>
      <c r="AW14" s="120"/>
      <c r="AX14" s="120"/>
      <c r="AY14" s="120"/>
      <c r="AZ14" s="120"/>
      <c r="BA14" s="120"/>
      <c r="BB14" s="120"/>
      <c r="BC14" s="120"/>
    </row>
    <row r="15" spans="1:55" s="121" customFormat="1" ht="16.5" customHeight="1" x14ac:dyDescent="0.2">
      <c r="A15" s="145"/>
      <c r="B15" s="146"/>
      <c r="C15" s="146"/>
      <c r="D15" s="146"/>
      <c r="E15" s="146"/>
      <c r="F15" s="146"/>
      <c r="G15" s="146"/>
      <c r="H15" s="146"/>
      <c r="I15" s="147"/>
      <c r="J15" s="145"/>
      <c r="K15" s="146"/>
      <c r="L15" s="146"/>
      <c r="M15" s="146"/>
      <c r="N15" s="146"/>
      <c r="O15" s="146"/>
      <c r="P15" s="146"/>
      <c r="Q15" s="146"/>
      <c r="R15" s="147"/>
      <c r="S15" s="145"/>
      <c r="T15" s="146"/>
      <c r="U15" s="146"/>
      <c r="V15" s="146"/>
      <c r="W15" s="146"/>
      <c r="X15" s="146"/>
      <c r="Y15" s="146"/>
      <c r="Z15" s="146"/>
      <c r="AA15" s="147"/>
      <c r="AB15" s="145"/>
      <c r="AC15" s="146"/>
      <c r="AD15" s="146"/>
      <c r="AE15" s="146"/>
      <c r="AF15" s="146"/>
      <c r="AG15" s="146"/>
      <c r="AH15" s="146"/>
      <c r="AI15" s="146"/>
      <c r="AJ15" s="147"/>
      <c r="AK15" s="145"/>
      <c r="AL15" s="146"/>
      <c r="AM15" s="146"/>
      <c r="AN15" s="146"/>
      <c r="AO15" s="146"/>
      <c r="AP15" s="146"/>
      <c r="AQ15" s="146"/>
      <c r="AR15" s="146"/>
      <c r="AS15" s="147"/>
      <c r="AT15" s="120"/>
      <c r="AU15" s="120"/>
      <c r="AV15" s="120"/>
      <c r="AW15" s="120"/>
      <c r="AX15" s="120"/>
      <c r="AY15" s="120"/>
      <c r="AZ15" s="120"/>
      <c r="BA15" s="120"/>
      <c r="BB15" s="120"/>
      <c r="BC15" s="120"/>
    </row>
    <row r="16" spans="1:55" s="121" customFormat="1" ht="16.5" customHeight="1" x14ac:dyDescent="0.2">
      <c r="A16" s="135">
        <v>4</v>
      </c>
      <c r="B16" s="136" t="s">
        <v>0</v>
      </c>
      <c r="C16" s="137">
        <v>2</v>
      </c>
      <c r="D16" s="138"/>
      <c r="E16" s="138"/>
      <c r="F16" s="138"/>
      <c r="G16" s="138"/>
      <c r="H16" s="139" t="s">
        <v>1</v>
      </c>
      <c r="I16" s="140">
        <v>4</v>
      </c>
      <c r="J16" s="135">
        <v>4</v>
      </c>
      <c r="K16" s="136" t="s">
        <v>0</v>
      </c>
      <c r="L16" s="137">
        <v>3</v>
      </c>
      <c r="M16" s="138"/>
      <c r="N16" s="138"/>
      <c r="O16" s="138"/>
      <c r="P16" s="138"/>
      <c r="Q16" s="139" t="s">
        <v>1</v>
      </c>
      <c r="R16" s="140">
        <v>5</v>
      </c>
      <c r="S16" s="135">
        <v>4</v>
      </c>
      <c r="T16" s="136" t="s">
        <v>0</v>
      </c>
      <c r="U16" s="137">
        <v>4</v>
      </c>
      <c r="V16" s="138"/>
      <c r="W16" s="138"/>
      <c r="X16" s="138"/>
      <c r="Y16" s="138"/>
      <c r="Z16" s="139" t="s">
        <v>1</v>
      </c>
      <c r="AA16" s="140">
        <v>1</v>
      </c>
      <c r="AB16" s="135">
        <v>4</v>
      </c>
      <c r="AC16" s="136" t="s">
        <v>0</v>
      </c>
      <c r="AD16" s="137">
        <v>5</v>
      </c>
      <c r="AE16" s="138"/>
      <c r="AF16" s="138"/>
      <c r="AG16" s="138"/>
      <c r="AH16" s="138"/>
      <c r="AI16" s="139" t="s">
        <v>1</v>
      </c>
      <c r="AJ16" s="140">
        <v>2</v>
      </c>
      <c r="AK16" s="135">
        <v>4</v>
      </c>
      <c r="AL16" s="136" t="s">
        <v>0</v>
      </c>
      <c r="AM16" s="137">
        <v>1</v>
      </c>
      <c r="AN16" s="138"/>
      <c r="AO16" s="138"/>
      <c r="AP16" s="138"/>
      <c r="AQ16" s="138"/>
      <c r="AR16" s="139" t="s">
        <v>1</v>
      </c>
      <c r="AS16" s="140">
        <v>3</v>
      </c>
      <c r="AT16" s="120"/>
      <c r="AU16" s="120"/>
      <c r="AV16" s="120"/>
      <c r="AW16" s="120"/>
      <c r="AX16" s="120"/>
      <c r="AY16" s="120"/>
      <c r="AZ16" s="120"/>
      <c r="BA16" s="120"/>
      <c r="BB16" s="120"/>
      <c r="BC16" s="120"/>
    </row>
    <row r="17" spans="1:55" s="121" customFormat="1" ht="21" customHeight="1" x14ac:dyDescent="0.2">
      <c r="A17" s="141"/>
      <c r="B17" s="136"/>
      <c r="C17" s="136"/>
      <c r="D17" s="142"/>
      <c r="E17" s="143" t="s">
        <v>0</v>
      </c>
      <c r="F17" s="142"/>
      <c r="G17" s="136"/>
      <c r="H17" s="136"/>
      <c r="I17" s="144"/>
      <c r="J17" s="141"/>
      <c r="K17" s="136"/>
      <c r="L17" s="136"/>
      <c r="M17" s="142"/>
      <c r="N17" s="143" t="s">
        <v>0</v>
      </c>
      <c r="O17" s="142"/>
      <c r="P17" s="136"/>
      <c r="Q17" s="136"/>
      <c r="R17" s="144"/>
      <c r="S17" s="141"/>
      <c r="T17" s="136"/>
      <c r="U17" s="136"/>
      <c r="V17" s="142"/>
      <c r="W17" s="143" t="s">
        <v>0</v>
      </c>
      <c r="X17" s="142"/>
      <c r="Y17" s="136"/>
      <c r="Z17" s="136"/>
      <c r="AA17" s="144"/>
      <c r="AB17" s="141"/>
      <c r="AC17" s="136"/>
      <c r="AD17" s="136"/>
      <c r="AE17" s="142"/>
      <c r="AF17" s="143" t="s">
        <v>0</v>
      </c>
      <c r="AG17" s="142"/>
      <c r="AH17" s="136"/>
      <c r="AI17" s="136"/>
      <c r="AJ17" s="144"/>
      <c r="AK17" s="141"/>
      <c r="AL17" s="136"/>
      <c r="AM17" s="136"/>
      <c r="AN17" s="142"/>
      <c r="AO17" s="143" t="s">
        <v>0</v>
      </c>
      <c r="AP17" s="142"/>
      <c r="AQ17" s="136"/>
      <c r="AR17" s="136"/>
      <c r="AS17" s="144"/>
      <c r="AT17" s="120"/>
      <c r="AU17" s="120"/>
      <c r="AV17" s="120"/>
      <c r="AW17" s="120"/>
      <c r="AX17" s="120"/>
      <c r="AY17" s="120"/>
      <c r="AZ17" s="120"/>
      <c r="BA17" s="120"/>
      <c r="BB17" s="120"/>
      <c r="BC17" s="120"/>
    </row>
    <row r="18" spans="1:55" s="121" customFormat="1" ht="16.5" customHeight="1" x14ac:dyDescent="0.2">
      <c r="A18" s="145"/>
      <c r="B18" s="146"/>
      <c r="C18" s="146"/>
      <c r="D18" s="146"/>
      <c r="E18" s="146"/>
      <c r="F18" s="146"/>
      <c r="G18" s="146"/>
      <c r="H18" s="146"/>
      <c r="I18" s="147"/>
      <c r="J18" s="145"/>
      <c r="K18" s="146"/>
      <c r="L18" s="146"/>
      <c r="M18" s="146"/>
      <c r="N18" s="146"/>
      <c r="O18" s="146"/>
      <c r="P18" s="146"/>
      <c r="Q18" s="146"/>
      <c r="R18" s="147"/>
      <c r="S18" s="145"/>
      <c r="T18" s="146"/>
      <c r="U18" s="146"/>
      <c r="V18" s="146"/>
      <c r="W18" s="146"/>
      <c r="X18" s="146"/>
      <c r="Y18" s="146"/>
      <c r="Z18" s="146"/>
      <c r="AA18" s="147"/>
      <c r="AB18" s="145"/>
      <c r="AC18" s="146"/>
      <c r="AD18" s="146"/>
      <c r="AE18" s="146"/>
      <c r="AF18" s="146"/>
      <c r="AG18" s="146"/>
      <c r="AH18" s="146"/>
      <c r="AI18" s="146"/>
      <c r="AJ18" s="147"/>
      <c r="AK18" s="145"/>
      <c r="AL18" s="146"/>
      <c r="AM18" s="146"/>
      <c r="AN18" s="146"/>
      <c r="AO18" s="146"/>
      <c r="AP18" s="146"/>
      <c r="AQ18" s="146"/>
      <c r="AR18" s="146"/>
      <c r="AS18" s="147"/>
      <c r="AT18" s="120"/>
      <c r="AU18" s="120"/>
      <c r="AV18" s="120"/>
      <c r="AW18" s="120"/>
      <c r="AX18" s="120"/>
      <c r="AY18" s="120"/>
      <c r="AZ18" s="120"/>
      <c r="BA18" s="120"/>
      <c r="BB18" s="120"/>
      <c r="BC18" s="120"/>
    </row>
    <row r="19" spans="1:55" s="121" customFormat="1" ht="16.5" customHeight="1" x14ac:dyDescent="0.2">
      <c r="A19" s="135">
        <v>5</v>
      </c>
      <c r="B19" s="136" t="s">
        <v>0</v>
      </c>
      <c r="C19" s="137">
        <v>1</v>
      </c>
      <c r="D19" s="138"/>
      <c r="E19" s="138"/>
      <c r="F19" s="138"/>
      <c r="G19" s="138"/>
      <c r="H19" s="139" t="s">
        <v>1</v>
      </c>
      <c r="I19" s="140">
        <v>5</v>
      </c>
      <c r="J19" s="135">
        <v>5</v>
      </c>
      <c r="K19" s="136" t="s">
        <v>0</v>
      </c>
      <c r="L19" s="137">
        <v>2</v>
      </c>
      <c r="M19" s="138"/>
      <c r="N19" s="138"/>
      <c r="O19" s="138"/>
      <c r="P19" s="138"/>
      <c r="Q19" s="139" t="s">
        <v>1</v>
      </c>
      <c r="R19" s="140">
        <v>1</v>
      </c>
      <c r="S19" s="135">
        <v>5</v>
      </c>
      <c r="T19" s="136" t="s">
        <v>0</v>
      </c>
      <c r="U19" s="137">
        <v>3</v>
      </c>
      <c r="V19" s="138"/>
      <c r="W19" s="138"/>
      <c r="X19" s="138"/>
      <c r="Y19" s="138"/>
      <c r="Z19" s="139" t="s">
        <v>1</v>
      </c>
      <c r="AA19" s="140">
        <v>2</v>
      </c>
      <c r="AB19" s="135">
        <v>5</v>
      </c>
      <c r="AC19" s="136" t="s">
        <v>0</v>
      </c>
      <c r="AD19" s="137">
        <v>4</v>
      </c>
      <c r="AE19" s="138"/>
      <c r="AF19" s="138"/>
      <c r="AG19" s="138"/>
      <c r="AH19" s="138"/>
      <c r="AI19" s="139" t="s">
        <v>1</v>
      </c>
      <c r="AJ19" s="140">
        <v>3</v>
      </c>
      <c r="AK19" s="135">
        <v>5</v>
      </c>
      <c r="AL19" s="136" t="s">
        <v>0</v>
      </c>
      <c r="AM19" s="137">
        <v>5</v>
      </c>
      <c r="AN19" s="138"/>
      <c r="AO19" s="138"/>
      <c r="AP19" s="138"/>
      <c r="AQ19" s="138"/>
      <c r="AR19" s="139" t="s">
        <v>1</v>
      </c>
      <c r="AS19" s="140">
        <v>4</v>
      </c>
      <c r="AT19" s="120"/>
      <c r="AU19" s="120"/>
      <c r="AV19" s="120"/>
      <c r="AW19" s="120"/>
      <c r="AX19" s="120"/>
      <c r="AY19" s="120"/>
      <c r="AZ19" s="120"/>
      <c r="BA19" s="120"/>
      <c r="BB19" s="120"/>
      <c r="BC19" s="120"/>
    </row>
    <row r="20" spans="1:55" s="121" customFormat="1" ht="21" customHeight="1" x14ac:dyDescent="0.2">
      <c r="A20" s="141"/>
      <c r="B20" s="136"/>
      <c r="C20" s="136"/>
      <c r="D20" s="142"/>
      <c r="E20" s="143" t="s">
        <v>0</v>
      </c>
      <c r="F20" s="142"/>
      <c r="G20" s="136"/>
      <c r="H20" s="136"/>
      <c r="I20" s="144"/>
      <c r="J20" s="141"/>
      <c r="K20" s="136"/>
      <c r="L20" s="136"/>
      <c r="M20" s="142"/>
      <c r="N20" s="143" t="s">
        <v>0</v>
      </c>
      <c r="O20" s="142"/>
      <c r="P20" s="136"/>
      <c r="Q20" s="136"/>
      <c r="R20" s="144"/>
      <c r="S20" s="141"/>
      <c r="T20" s="136"/>
      <c r="U20" s="136"/>
      <c r="V20" s="142"/>
      <c r="W20" s="143" t="s">
        <v>0</v>
      </c>
      <c r="X20" s="142"/>
      <c r="Y20" s="136"/>
      <c r="Z20" s="136"/>
      <c r="AA20" s="144"/>
      <c r="AB20" s="141"/>
      <c r="AC20" s="136"/>
      <c r="AD20" s="136"/>
      <c r="AE20" s="142"/>
      <c r="AF20" s="143" t="s">
        <v>0</v>
      </c>
      <c r="AG20" s="142"/>
      <c r="AH20" s="136"/>
      <c r="AI20" s="136"/>
      <c r="AJ20" s="144"/>
      <c r="AK20" s="141"/>
      <c r="AL20" s="136"/>
      <c r="AM20" s="136"/>
      <c r="AN20" s="142"/>
      <c r="AO20" s="143" t="s">
        <v>0</v>
      </c>
      <c r="AP20" s="142"/>
      <c r="AQ20" s="136"/>
      <c r="AR20" s="136"/>
      <c r="AS20" s="144"/>
      <c r="AT20" s="120"/>
      <c r="AU20" s="120"/>
      <c r="AV20" s="120"/>
      <c r="AW20" s="120"/>
      <c r="AX20" s="120"/>
      <c r="AY20" s="120"/>
      <c r="AZ20" s="120"/>
      <c r="BA20" s="120"/>
      <c r="BB20" s="120"/>
      <c r="BC20" s="120"/>
    </row>
    <row r="21" spans="1:55" s="121" customFormat="1" ht="16.5" customHeight="1" x14ac:dyDescent="0.2">
      <c r="A21" s="145"/>
      <c r="B21" s="146"/>
      <c r="C21" s="146"/>
      <c r="D21" s="146"/>
      <c r="E21" s="146"/>
      <c r="F21" s="146"/>
      <c r="G21" s="146"/>
      <c r="H21" s="146"/>
      <c r="I21" s="147"/>
      <c r="J21" s="145"/>
      <c r="K21" s="146"/>
      <c r="L21" s="146"/>
      <c r="M21" s="146"/>
      <c r="N21" s="146"/>
      <c r="O21" s="146"/>
      <c r="P21" s="146"/>
      <c r="Q21" s="146"/>
      <c r="R21" s="147"/>
      <c r="S21" s="145"/>
      <c r="T21" s="146"/>
      <c r="U21" s="146"/>
      <c r="V21" s="146"/>
      <c r="W21" s="146"/>
      <c r="X21" s="146"/>
      <c r="Y21" s="146"/>
      <c r="Z21" s="146"/>
      <c r="AA21" s="147"/>
      <c r="AB21" s="145"/>
      <c r="AC21" s="146"/>
      <c r="AD21" s="146"/>
      <c r="AE21" s="146"/>
      <c r="AF21" s="146"/>
      <c r="AG21" s="146"/>
      <c r="AH21" s="146"/>
      <c r="AI21" s="146"/>
      <c r="AJ21" s="147"/>
      <c r="AK21" s="145"/>
      <c r="AL21" s="146"/>
      <c r="AM21" s="146"/>
      <c r="AN21" s="146"/>
      <c r="AO21" s="146"/>
      <c r="AP21" s="146"/>
      <c r="AQ21" s="146"/>
      <c r="AR21" s="146"/>
      <c r="AS21" s="147"/>
      <c r="AT21" s="120"/>
      <c r="AU21" s="120"/>
      <c r="AV21" s="120"/>
      <c r="AW21" s="120"/>
      <c r="AX21" s="120"/>
      <c r="AY21" s="120"/>
      <c r="AZ21" s="120"/>
      <c r="BA21" s="120"/>
      <c r="BB21" s="120"/>
      <c r="BC21" s="120"/>
    </row>
    <row r="22" spans="1:55" s="121" customFormat="1" ht="21" customHeight="1" x14ac:dyDescent="0.2">
      <c r="A22" s="125" t="s">
        <v>14</v>
      </c>
      <c r="B22" s="126"/>
      <c r="C22" s="126"/>
      <c r="D22" s="126"/>
      <c r="E22" s="126"/>
      <c r="F22" s="126"/>
      <c r="G22" s="126"/>
      <c r="H22" s="126"/>
      <c r="I22" s="126"/>
      <c r="J22" s="126"/>
      <c r="K22" s="126"/>
      <c r="L22" s="126"/>
      <c r="M22" s="125" t="s">
        <v>15</v>
      </c>
      <c r="N22" s="126"/>
      <c r="O22" s="126"/>
      <c r="P22" s="126"/>
      <c r="Q22" s="126"/>
      <c r="R22" s="125"/>
      <c r="S22" s="126"/>
      <c r="T22" s="126"/>
      <c r="U22" s="126"/>
      <c r="V22" s="126"/>
      <c r="W22" s="126"/>
      <c r="X22" s="126"/>
      <c r="Y22" s="148"/>
      <c r="Z22" s="148"/>
      <c r="AA22" s="148"/>
      <c r="AB22" s="148"/>
      <c r="AC22" s="148"/>
      <c r="AD22" s="149"/>
      <c r="AE22" s="122" t="s">
        <v>20</v>
      </c>
      <c r="AF22" s="117"/>
      <c r="AG22" s="117"/>
      <c r="AH22" s="117"/>
      <c r="AI22" s="117"/>
      <c r="AJ22" s="117"/>
      <c r="AK22" s="117"/>
      <c r="AL22" s="117"/>
      <c r="AM22" s="117"/>
      <c r="AN22" s="117"/>
      <c r="AO22" s="117"/>
      <c r="AP22" s="117"/>
      <c r="AQ22" s="117"/>
      <c r="AR22" s="117"/>
      <c r="AS22" s="117"/>
      <c r="AT22" s="120"/>
      <c r="AU22" s="120"/>
      <c r="AV22" s="120"/>
      <c r="AW22" s="120"/>
      <c r="AX22" s="120"/>
      <c r="AY22" s="120"/>
      <c r="AZ22" s="120"/>
      <c r="BA22" s="120"/>
      <c r="BB22" s="120"/>
      <c r="BC22" s="120"/>
    </row>
    <row r="23" spans="1:55" s="121" customFormat="1" ht="21" customHeight="1" x14ac:dyDescent="0.25">
      <c r="A23" s="150">
        <v>1</v>
      </c>
      <c r="B23" s="312"/>
      <c r="C23" s="312"/>
      <c r="D23" s="312"/>
      <c r="E23" s="312"/>
      <c r="F23" s="312"/>
      <c r="G23" s="312"/>
      <c r="H23" s="312"/>
      <c r="I23" s="151" t="s">
        <v>8</v>
      </c>
      <c r="J23" s="152"/>
      <c r="K23" s="313"/>
      <c r="L23" s="314"/>
      <c r="M23" s="150">
        <v>1</v>
      </c>
      <c r="N23" s="312"/>
      <c r="O23" s="312"/>
      <c r="P23" s="312"/>
      <c r="Q23" s="312"/>
      <c r="R23" s="312"/>
      <c r="S23" s="312"/>
      <c r="T23" s="312"/>
      <c r="U23" s="151" t="s">
        <v>22</v>
      </c>
      <c r="V23" s="152"/>
      <c r="W23" s="313"/>
      <c r="X23" s="314"/>
      <c r="AE23" s="326" t="s">
        <v>76</v>
      </c>
      <c r="AF23" s="326"/>
      <c r="AG23" s="326"/>
      <c r="AH23" s="326"/>
      <c r="AI23" s="326"/>
      <c r="AJ23" s="326"/>
      <c r="AK23" s="326"/>
      <c r="AL23" s="326"/>
      <c r="AM23" s="326"/>
      <c r="AN23" s="326"/>
      <c r="AO23" s="326"/>
      <c r="AP23" s="326"/>
      <c r="AQ23" s="326"/>
      <c r="AR23" s="326"/>
      <c r="AS23" s="326"/>
    </row>
    <row r="24" spans="1:55" s="121" customFormat="1" ht="21" customHeight="1" x14ac:dyDescent="0.25">
      <c r="A24" s="150">
        <v>2</v>
      </c>
      <c r="B24" s="312"/>
      <c r="C24" s="312"/>
      <c r="D24" s="312"/>
      <c r="E24" s="312"/>
      <c r="F24" s="312"/>
      <c r="G24" s="312"/>
      <c r="H24" s="312"/>
      <c r="I24" s="151" t="s">
        <v>8</v>
      </c>
      <c r="J24" s="152"/>
      <c r="K24" s="313"/>
      <c r="L24" s="314"/>
      <c r="M24" s="150">
        <v>2</v>
      </c>
      <c r="N24" s="312"/>
      <c r="O24" s="312"/>
      <c r="P24" s="312"/>
      <c r="Q24" s="312"/>
      <c r="R24" s="312"/>
      <c r="S24" s="312"/>
      <c r="T24" s="312"/>
      <c r="U24" s="151" t="s">
        <v>22</v>
      </c>
      <c r="V24" s="152"/>
      <c r="W24" s="313"/>
      <c r="X24" s="314"/>
      <c r="AE24" s="326"/>
      <c r="AF24" s="326"/>
      <c r="AG24" s="326"/>
      <c r="AH24" s="326"/>
      <c r="AI24" s="326"/>
      <c r="AJ24" s="326"/>
      <c r="AK24" s="326"/>
      <c r="AL24" s="326"/>
      <c r="AM24" s="326"/>
      <c r="AN24" s="326"/>
      <c r="AO24" s="326"/>
      <c r="AP24" s="326"/>
      <c r="AQ24" s="326"/>
      <c r="AR24" s="326"/>
      <c r="AS24" s="326"/>
    </row>
    <row r="25" spans="1:55" s="121" customFormat="1" ht="21" customHeight="1" x14ac:dyDescent="0.25">
      <c r="A25" s="150">
        <v>3</v>
      </c>
      <c r="B25" s="312"/>
      <c r="C25" s="312"/>
      <c r="D25" s="312"/>
      <c r="E25" s="312"/>
      <c r="F25" s="312"/>
      <c r="G25" s="312"/>
      <c r="H25" s="312"/>
      <c r="I25" s="151" t="s">
        <v>8</v>
      </c>
      <c r="J25" s="152"/>
      <c r="K25" s="313"/>
      <c r="L25" s="314"/>
      <c r="M25" s="150">
        <v>3</v>
      </c>
      <c r="N25" s="312"/>
      <c r="O25" s="312"/>
      <c r="P25" s="312"/>
      <c r="Q25" s="312"/>
      <c r="R25" s="312"/>
      <c r="S25" s="312"/>
      <c r="T25" s="312"/>
      <c r="U25" s="151" t="s">
        <v>22</v>
      </c>
      <c r="V25" s="152"/>
      <c r="W25" s="313"/>
      <c r="X25" s="314"/>
      <c r="AA25" s="153" t="s">
        <v>21</v>
      </c>
    </row>
    <row r="26" spans="1:55" s="121" customFormat="1" ht="21" customHeight="1" x14ac:dyDescent="0.25">
      <c r="A26" s="150">
        <v>4</v>
      </c>
      <c r="B26" s="312"/>
      <c r="C26" s="312"/>
      <c r="D26" s="312"/>
      <c r="E26" s="312"/>
      <c r="F26" s="312"/>
      <c r="G26" s="312"/>
      <c r="H26" s="312"/>
      <c r="I26" s="151" t="s">
        <v>8</v>
      </c>
      <c r="J26" s="152"/>
      <c r="K26" s="313"/>
      <c r="L26" s="314"/>
      <c r="M26" s="150">
        <v>4</v>
      </c>
      <c r="N26" s="312"/>
      <c r="O26" s="312"/>
      <c r="P26" s="312"/>
      <c r="Q26" s="312"/>
      <c r="R26" s="312"/>
      <c r="S26" s="312"/>
      <c r="T26" s="312"/>
      <c r="U26" s="151" t="s">
        <v>22</v>
      </c>
      <c r="V26" s="152"/>
      <c r="W26" s="313"/>
      <c r="X26" s="314"/>
      <c r="AA26" s="320"/>
      <c r="AB26" s="321"/>
      <c r="AC26" s="321"/>
      <c r="AD26" s="321"/>
      <c r="AE26" s="321"/>
      <c r="AF26" s="321"/>
      <c r="AG26" s="322"/>
      <c r="AH26" s="316"/>
      <c r="AI26" s="317"/>
      <c r="AJ26" s="315" t="s">
        <v>3</v>
      </c>
      <c r="AK26" s="316"/>
      <c r="AL26" s="317"/>
      <c r="AM26" s="320"/>
      <c r="AN26" s="321"/>
      <c r="AO26" s="321"/>
      <c r="AP26" s="321"/>
      <c r="AQ26" s="321"/>
      <c r="AR26" s="321"/>
      <c r="AS26" s="322"/>
    </row>
    <row r="27" spans="1:55" s="121" customFormat="1" ht="21" customHeight="1" x14ac:dyDescent="0.25">
      <c r="A27" s="150">
        <v>5</v>
      </c>
      <c r="B27" s="312"/>
      <c r="C27" s="312"/>
      <c r="D27" s="312"/>
      <c r="E27" s="312"/>
      <c r="F27" s="312"/>
      <c r="G27" s="312"/>
      <c r="H27" s="312"/>
      <c r="I27" s="151" t="s">
        <v>8</v>
      </c>
      <c r="J27" s="152"/>
      <c r="K27" s="313"/>
      <c r="L27" s="314"/>
      <c r="M27" s="150">
        <v>5</v>
      </c>
      <c r="N27" s="312"/>
      <c r="O27" s="312"/>
      <c r="P27" s="312"/>
      <c r="Q27" s="312"/>
      <c r="R27" s="312"/>
      <c r="S27" s="312"/>
      <c r="T27" s="312"/>
      <c r="U27" s="151" t="s">
        <v>22</v>
      </c>
      <c r="V27" s="152"/>
      <c r="W27" s="313"/>
      <c r="X27" s="314"/>
      <c r="Y27" s="154"/>
      <c r="Z27" s="154"/>
      <c r="AA27" s="323"/>
      <c r="AB27" s="324"/>
      <c r="AC27" s="324"/>
      <c r="AD27" s="324"/>
      <c r="AE27" s="324"/>
      <c r="AF27" s="324"/>
      <c r="AG27" s="325"/>
      <c r="AH27" s="318"/>
      <c r="AI27" s="319"/>
      <c r="AJ27" s="315"/>
      <c r="AK27" s="318"/>
      <c r="AL27" s="319"/>
      <c r="AM27" s="323"/>
      <c r="AN27" s="324"/>
      <c r="AO27" s="324"/>
      <c r="AP27" s="324"/>
      <c r="AQ27" s="324"/>
      <c r="AR27" s="324"/>
      <c r="AS27" s="325"/>
    </row>
    <row r="28" spans="1:55" s="121" customFormat="1" ht="21" customHeight="1" x14ac:dyDescent="0.25">
      <c r="A28" s="150" t="s">
        <v>9</v>
      </c>
      <c r="B28" s="312"/>
      <c r="C28" s="312"/>
      <c r="D28" s="312"/>
      <c r="E28" s="312"/>
      <c r="F28" s="312"/>
      <c r="G28" s="312"/>
      <c r="H28" s="312"/>
      <c r="I28" s="151" t="s">
        <v>8</v>
      </c>
      <c r="J28" s="152"/>
      <c r="K28" s="313"/>
      <c r="L28" s="314"/>
      <c r="M28" s="150" t="s">
        <v>9</v>
      </c>
      <c r="N28" s="312"/>
      <c r="O28" s="312"/>
      <c r="P28" s="312"/>
      <c r="Q28" s="312"/>
      <c r="R28" s="312"/>
      <c r="S28" s="312"/>
      <c r="T28" s="312"/>
      <c r="U28" s="151" t="s">
        <v>22</v>
      </c>
      <c r="V28" s="152"/>
      <c r="W28" s="313"/>
      <c r="X28" s="314"/>
      <c r="Y28" s="154"/>
      <c r="Z28" s="154"/>
      <c r="AA28" s="154"/>
      <c r="AB28" s="154"/>
    </row>
    <row r="29" spans="1:55" s="121" customFormat="1" ht="21" customHeight="1" x14ac:dyDescent="0.25">
      <c r="A29" s="150" t="s">
        <v>10</v>
      </c>
      <c r="B29" s="312"/>
      <c r="C29" s="312"/>
      <c r="D29" s="312"/>
      <c r="E29" s="312"/>
      <c r="F29" s="312"/>
      <c r="G29" s="312"/>
      <c r="H29" s="312"/>
      <c r="I29" s="151" t="s">
        <v>8</v>
      </c>
      <c r="J29" s="152"/>
      <c r="K29" s="313"/>
      <c r="L29" s="314"/>
      <c r="M29" s="150" t="s">
        <v>10</v>
      </c>
      <c r="N29" s="312"/>
      <c r="O29" s="312"/>
      <c r="P29" s="312"/>
      <c r="Q29" s="312"/>
      <c r="R29" s="312"/>
      <c r="S29" s="312"/>
      <c r="T29" s="312"/>
      <c r="U29" s="151" t="s">
        <v>22</v>
      </c>
      <c r="V29" s="152"/>
      <c r="W29" s="313"/>
      <c r="X29" s="314"/>
      <c r="Y29" s="154"/>
      <c r="Z29" s="154"/>
      <c r="AA29" s="155"/>
      <c r="AB29" s="155"/>
      <c r="AC29" s="155"/>
      <c r="AD29" s="155"/>
      <c r="AE29" s="155"/>
      <c r="AF29" s="155"/>
      <c r="AG29" s="155"/>
      <c r="AM29" s="155"/>
      <c r="AN29" s="155"/>
      <c r="AO29" s="155"/>
      <c r="AP29" s="155"/>
      <c r="AQ29" s="155"/>
      <c r="AR29" s="155"/>
      <c r="AS29" s="155"/>
    </row>
    <row r="30" spans="1:55" s="121" customFormat="1" ht="21" customHeight="1" x14ac:dyDescent="0.25">
      <c r="A30" s="150" t="s">
        <v>11</v>
      </c>
      <c r="B30" s="312"/>
      <c r="C30" s="312"/>
      <c r="D30" s="312"/>
      <c r="E30" s="312"/>
      <c r="F30" s="312"/>
      <c r="G30" s="312"/>
      <c r="H30" s="312"/>
      <c r="I30" s="151" t="s">
        <v>8</v>
      </c>
      <c r="J30" s="152"/>
      <c r="K30" s="313"/>
      <c r="L30" s="314"/>
      <c r="M30" s="150" t="s">
        <v>11</v>
      </c>
      <c r="N30" s="312"/>
      <c r="O30" s="312"/>
      <c r="P30" s="312"/>
      <c r="Q30" s="312"/>
      <c r="R30" s="312"/>
      <c r="S30" s="312"/>
      <c r="T30" s="312"/>
      <c r="U30" s="151" t="s">
        <v>22</v>
      </c>
      <c r="V30" s="152"/>
      <c r="W30" s="313"/>
      <c r="X30" s="314"/>
      <c r="Y30" s="154"/>
      <c r="Z30" s="154"/>
      <c r="AA30" s="156" t="s">
        <v>17</v>
      </c>
      <c r="AB30" s="128"/>
      <c r="AC30" s="128"/>
      <c r="AD30" s="128"/>
      <c r="AE30" s="128"/>
      <c r="AF30" s="128"/>
      <c r="AG30" s="128"/>
      <c r="AM30" s="156" t="s">
        <v>18</v>
      </c>
      <c r="AN30" s="128"/>
      <c r="AO30" s="128"/>
      <c r="AP30" s="128"/>
      <c r="AQ30" s="128"/>
      <c r="AR30" s="128"/>
      <c r="AS30" s="128"/>
    </row>
    <row r="31" spans="1:55" s="121" customFormat="1" ht="21" customHeight="1" x14ac:dyDescent="0.25">
      <c r="A31" s="150" t="s">
        <v>12</v>
      </c>
      <c r="B31" s="312"/>
      <c r="C31" s="312"/>
      <c r="D31" s="312"/>
      <c r="E31" s="312"/>
      <c r="F31" s="312"/>
      <c r="G31" s="312"/>
      <c r="H31" s="312"/>
      <c r="I31" s="151" t="s">
        <v>8</v>
      </c>
      <c r="J31" s="152"/>
      <c r="K31" s="313"/>
      <c r="L31" s="314"/>
      <c r="M31" s="150" t="s">
        <v>12</v>
      </c>
      <c r="N31" s="312"/>
      <c r="O31" s="312"/>
      <c r="P31" s="312"/>
      <c r="Q31" s="312"/>
      <c r="R31" s="312"/>
      <c r="S31" s="312"/>
      <c r="T31" s="312"/>
      <c r="U31" s="151" t="s">
        <v>22</v>
      </c>
      <c r="V31" s="152"/>
      <c r="W31" s="313"/>
      <c r="X31" s="314"/>
      <c r="Y31" s="154"/>
      <c r="Z31" s="154"/>
      <c r="AA31" s="154"/>
      <c r="AB31" s="154"/>
      <c r="AG31" s="155"/>
      <c r="AH31" s="155"/>
      <c r="AI31" s="155"/>
      <c r="AJ31" s="155"/>
      <c r="AK31" s="155"/>
      <c r="AL31" s="155"/>
      <c r="AM31" s="155"/>
      <c r="AN31" s="155"/>
    </row>
    <row r="32" spans="1:55" s="121" customFormat="1" ht="21" customHeight="1" x14ac:dyDescent="0.25">
      <c r="A32" s="150" t="s">
        <v>13</v>
      </c>
      <c r="B32" s="312"/>
      <c r="C32" s="312"/>
      <c r="D32" s="312"/>
      <c r="E32" s="312"/>
      <c r="F32" s="312"/>
      <c r="G32" s="312"/>
      <c r="H32" s="312"/>
      <c r="I32" s="151" t="s">
        <v>8</v>
      </c>
      <c r="J32" s="152"/>
      <c r="K32" s="313"/>
      <c r="L32" s="314"/>
      <c r="M32" s="150" t="s">
        <v>13</v>
      </c>
      <c r="N32" s="312"/>
      <c r="O32" s="312"/>
      <c r="P32" s="312"/>
      <c r="Q32" s="312"/>
      <c r="R32" s="312"/>
      <c r="S32" s="312"/>
      <c r="T32" s="312"/>
      <c r="U32" s="151" t="s">
        <v>22</v>
      </c>
      <c r="V32" s="152"/>
      <c r="W32" s="313"/>
      <c r="X32" s="314"/>
      <c r="Y32" s="154"/>
      <c r="Z32" s="154"/>
      <c r="AA32" s="154"/>
      <c r="AB32" s="154"/>
      <c r="AG32" s="156" t="s">
        <v>16</v>
      </c>
      <c r="AH32" s="128"/>
      <c r="AI32" s="128"/>
      <c r="AJ32" s="128"/>
      <c r="AK32" s="128"/>
      <c r="AL32" s="128"/>
      <c r="AM32" s="128"/>
      <c r="AN32" s="128"/>
    </row>
    <row r="33" spans="21:45" x14ac:dyDescent="0.2">
      <c r="U33" s="120"/>
      <c r="V33" s="120"/>
      <c r="W33" s="120"/>
      <c r="X33" s="120"/>
      <c r="Y33" s="120"/>
      <c r="Z33" s="120"/>
      <c r="AA33" s="120"/>
      <c r="AB33" s="120"/>
      <c r="AC33" s="120"/>
      <c r="AD33" s="120"/>
      <c r="AE33" s="120"/>
      <c r="AF33" s="120"/>
      <c r="AG33" s="120"/>
      <c r="AH33" s="120"/>
      <c r="AI33" s="120"/>
      <c r="AJ33" s="120"/>
      <c r="AK33" s="120"/>
      <c r="AL33" s="120"/>
      <c r="AM33" s="120"/>
      <c r="AN33" s="120"/>
      <c r="AO33" s="120"/>
      <c r="AP33" s="120"/>
      <c r="AQ33" s="120"/>
      <c r="AR33" s="120"/>
      <c r="AS33" s="120"/>
    </row>
  </sheetData>
  <sheetProtection selectLockedCells="1"/>
  <mergeCells count="78">
    <mergeCell ref="B32:H32"/>
    <mergeCell ref="K32:L32"/>
    <mergeCell ref="N32:T32"/>
    <mergeCell ref="W32:X32"/>
    <mergeCell ref="AE23:AS24"/>
    <mergeCell ref="AH26:AI27"/>
    <mergeCell ref="AA26:AG27"/>
    <mergeCell ref="B30:H30"/>
    <mergeCell ref="K30:L30"/>
    <mergeCell ref="N30:T30"/>
    <mergeCell ref="W30:X30"/>
    <mergeCell ref="B31:H31"/>
    <mergeCell ref="K31:L31"/>
    <mergeCell ref="N31:T31"/>
    <mergeCell ref="W31:X31"/>
    <mergeCell ref="B28:H28"/>
    <mergeCell ref="K28:L28"/>
    <mergeCell ref="N28:T28"/>
    <mergeCell ref="W28:X28"/>
    <mergeCell ref="B29:H29"/>
    <mergeCell ref="K29:L29"/>
    <mergeCell ref="N29:T29"/>
    <mergeCell ref="W29:X29"/>
    <mergeCell ref="AJ26:AJ27"/>
    <mergeCell ref="AK26:AL27"/>
    <mergeCell ref="AM26:AS27"/>
    <mergeCell ref="B27:H27"/>
    <mergeCell ref="K27:L27"/>
    <mergeCell ref="N27:T27"/>
    <mergeCell ref="W27:X27"/>
    <mergeCell ref="B26:H26"/>
    <mergeCell ref="K26:L26"/>
    <mergeCell ref="N26:T26"/>
    <mergeCell ref="W26:X26"/>
    <mergeCell ref="B24:H24"/>
    <mergeCell ref="K24:L24"/>
    <mergeCell ref="N24:T24"/>
    <mergeCell ref="W24:X24"/>
    <mergeCell ref="B25:H25"/>
    <mergeCell ref="K25:L25"/>
    <mergeCell ref="N25:T25"/>
    <mergeCell ref="W25:X25"/>
    <mergeCell ref="B23:H23"/>
    <mergeCell ref="K23:L23"/>
    <mergeCell ref="N23:T23"/>
    <mergeCell ref="W23:X23"/>
    <mergeCell ref="AA4:AA5"/>
    <mergeCell ref="AH4:AH5"/>
    <mergeCell ref="AS4:AS5"/>
    <mergeCell ref="A5:A6"/>
    <mergeCell ref="B5:B6"/>
    <mergeCell ref="C5:C6"/>
    <mergeCell ref="J5:J6"/>
    <mergeCell ref="K5:K6"/>
    <mergeCell ref="L5:L6"/>
    <mergeCell ref="S5:S6"/>
    <mergeCell ref="T5:T6"/>
    <mergeCell ref="U5:U6"/>
    <mergeCell ref="AQ4:AQ5"/>
    <mergeCell ref="AR4:AR5"/>
    <mergeCell ref="AB5:AB6"/>
    <mergeCell ref="AC5:AC6"/>
    <mergeCell ref="AD5:AD6"/>
    <mergeCell ref="AK5:AK6"/>
    <mergeCell ref="AL5:AL6"/>
    <mergeCell ref="AM5:AM6"/>
    <mergeCell ref="AI4:AI5"/>
    <mergeCell ref="AJ4:AJ5"/>
    <mergeCell ref="AM1:AO1"/>
    <mergeCell ref="AQ1:AS1"/>
    <mergeCell ref="G4:G5"/>
    <mergeCell ref="H4:H5"/>
    <mergeCell ref="I4:I5"/>
    <mergeCell ref="P4:P5"/>
    <mergeCell ref="Q4:Q5"/>
    <mergeCell ref="R4:R5"/>
    <mergeCell ref="Y4:Y5"/>
    <mergeCell ref="Z4:Z5"/>
  </mergeCells>
  <dataValidations count="1">
    <dataValidation type="list" allowBlank="1" showInputMessage="1" showErrorMessage="1" errorTitle="FPFM - Súmula" error="Digite uma das opções a seguir:_x000a_A1, A2, B, M, J" sqref="AM1:AO1" xr:uid="{71AF30E5-49AA-4DA9-8472-248C4FF3C0C0}">
      <formula1>"A1,A2,B,M,J"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9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5C249-595E-4681-B68B-65F83955BF25}">
  <sheetPr>
    <pageSetUpPr fitToPage="1"/>
  </sheetPr>
  <dimension ref="A1:CX42"/>
  <sheetViews>
    <sheetView showGridLines="0" tabSelected="1" topLeftCell="A10" zoomScaleNormal="100" workbookViewId="0">
      <selection activeCell="AG23" sqref="AG23:AS23"/>
    </sheetView>
  </sheetViews>
  <sheetFormatPr defaultColWidth="4.7109375" defaultRowHeight="14.25" outlineLevelRow="1" outlineLevelCol="1" x14ac:dyDescent="0.2"/>
  <cols>
    <col min="1" max="1" width="3.85546875" style="1" customWidth="1"/>
    <col min="2" max="2" width="2.28515625" style="1" customWidth="1"/>
    <col min="3" max="4" width="3.85546875" style="1" customWidth="1"/>
    <col min="5" max="5" width="2.28515625" style="1" customWidth="1"/>
    <col min="6" max="7" width="3.85546875" style="1" customWidth="1"/>
    <col min="8" max="8" width="2.28515625" style="1" customWidth="1"/>
    <col min="9" max="10" width="3.85546875" style="1" customWidth="1"/>
    <col min="11" max="11" width="2.28515625" style="1" customWidth="1"/>
    <col min="12" max="13" width="3.85546875" style="1" customWidth="1"/>
    <col min="14" max="14" width="2.28515625" style="1" customWidth="1"/>
    <col min="15" max="16" width="3.85546875" style="1" customWidth="1"/>
    <col min="17" max="17" width="2.28515625" style="1" customWidth="1"/>
    <col min="18" max="19" width="3.85546875" style="1" customWidth="1"/>
    <col min="20" max="20" width="2.28515625" style="1" customWidth="1"/>
    <col min="21" max="22" width="3.85546875" style="1" customWidth="1"/>
    <col min="23" max="23" width="2.28515625" style="1" customWidth="1"/>
    <col min="24" max="25" width="3.85546875" style="1" customWidth="1"/>
    <col min="26" max="26" width="2.28515625" style="1" customWidth="1"/>
    <col min="27" max="28" width="3.85546875" style="1" customWidth="1"/>
    <col min="29" max="29" width="2.28515625" style="1" customWidth="1"/>
    <col min="30" max="31" width="3.85546875" style="1" customWidth="1"/>
    <col min="32" max="32" width="2.28515625" style="1" customWidth="1"/>
    <col min="33" max="34" width="3.85546875" style="1" customWidth="1"/>
    <col min="35" max="35" width="2.28515625" style="1" customWidth="1"/>
    <col min="36" max="37" width="3.85546875" style="1" customWidth="1"/>
    <col min="38" max="38" width="2.28515625" style="1" customWidth="1"/>
    <col min="39" max="40" width="3.85546875" style="1" customWidth="1"/>
    <col min="41" max="41" width="2.28515625" style="1" customWidth="1"/>
    <col min="42" max="43" width="3.85546875" style="1" customWidth="1"/>
    <col min="44" max="44" width="2.28515625" style="1" customWidth="1"/>
    <col min="45" max="45" width="3.85546875" style="1" customWidth="1"/>
    <col min="46" max="46" width="4.7109375" style="9" hidden="1" customWidth="1" outlineLevel="1"/>
    <col min="47" max="101" width="4.7109375" style="27" hidden="1" customWidth="1" outlineLevel="1"/>
    <col min="102" max="102" width="4.7109375" style="9" collapsed="1"/>
    <col min="103" max="16384" width="4.7109375" style="9"/>
  </cols>
  <sheetData>
    <row r="1" spans="1:100" ht="33.75" x14ac:dyDescent="0.5">
      <c r="A1" s="2"/>
      <c r="B1" s="3"/>
      <c r="C1" s="3"/>
      <c r="D1" s="2"/>
      <c r="E1" s="3"/>
      <c r="F1" s="3"/>
      <c r="G1" s="3"/>
      <c r="H1" s="3"/>
      <c r="I1" s="3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12" t="s">
        <v>5</v>
      </c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275" t="s">
        <v>499</v>
      </c>
      <c r="AN1" s="275"/>
      <c r="AO1" s="275"/>
      <c r="AP1" s="21"/>
      <c r="AQ1" s="275">
        <v>2026</v>
      </c>
      <c r="AR1" s="275"/>
      <c r="AS1" s="275"/>
    </row>
    <row r="2" spans="1:100" ht="12.75" x14ac:dyDescent="0.2">
      <c r="A2" s="16"/>
      <c r="B2" s="23"/>
      <c r="C2" s="23"/>
      <c r="D2" s="16"/>
      <c r="E2" s="23"/>
      <c r="F2" s="23"/>
      <c r="G2" s="23"/>
      <c r="H2" s="23"/>
      <c r="I2" s="23"/>
      <c r="J2" s="16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113" t="s">
        <v>4</v>
      </c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17" t="s">
        <v>7</v>
      </c>
      <c r="AN2" s="20"/>
      <c r="AO2" s="20"/>
      <c r="AP2" s="22"/>
      <c r="AQ2" s="17" t="s">
        <v>6</v>
      </c>
      <c r="AR2" s="20"/>
      <c r="AS2" s="20"/>
      <c r="AU2" s="44" t="str">
        <f>"Resumo "&amp;E5</f>
        <v>Resumo 1ª RODADA</v>
      </c>
      <c r="AV2" s="29"/>
      <c r="AW2" s="29"/>
      <c r="AX2" s="29"/>
      <c r="AY2" s="29"/>
      <c r="AZ2" s="29"/>
      <c r="BA2" s="29"/>
      <c r="BB2" s="29"/>
      <c r="BC2" s="29"/>
      <c r="BD2" s="29"/>
      <c r="BF2" s="44" t="str">
        <f>"Resumo "&amp;N5</f>
        <v>Resumo 2ª RODADA</v>
      </c>
      <c r="BG2" s="29"/>
      <c r="BH2" s="29"/>
      <c r="BI2" s="29"/>
      <c r="BJ2" s="29"/>
      <c r="BK2" s="29"/>
      <c r="BL2" s="29"/>
      <c r="BM2" s="29"/>
      <c r="BN2" s="29"/>
      <c r="BO2" s="29"/>
      <c r="BQ2" s="44" t="str">
        <f>"Resumo "&amp;W5</f>
        <v>Resumo 3ª RODADA</v>
      </c>
      <c r="BR2" s="29"/>
      <c r="BS2" s="29"/>
      <c r="BT2" s="29"/>
      <c r="BU2" s="29"/>
      <c r="BV2" s="29"/>
      <c r="BW2" s="29"/>
      <c r="BX2" s="29"/>
      <c r="BY2" s="29"/>
      <c r="BZ2" s="29"/>
      <c r="CB2" s="44" t="str">
        <f>"Resumo "&amp;AF5</f>
        <v>Resumo 4ª RODADA</v>
      </c>
      <c r="CC2" s="29"/>
      <c r="CD2" s="29"/>
      <c r="CE2" s="29"/>
      <c r="CF2" s="29"/>
      <c r="CG2" s="29"/>
      <c r="CH2" s="29"/>
      <c r="CI2" s="29"/>
      <c r="CJ2" s="29"/>
      <c r="CK2" s="29"/>
      <c r="CM2" s="44" t="str">
        <f>"Resumo "&amp;AO5</f>
        <v>Resumo 5ª RODADA</v>
      </c>
      <c r="CN2" s="29"/>
      <c r="CO2" s="29"/>
      <c r="CP2" s="29"/>
      <c r="CQ2" s="29"/>
      <c r="CR2" s="29"/>
      <c r="CS2" s="29"/>
      <c r="CT2" s="29"/>
      <c r="CU2" s="29"/>
      <c r="CV2" s="29"/>
    </row>
    <row r="3" spans="1:100" ht="12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U3" s="40" t="s">
        <v>27</v>
      </c>
      <c r="AV3" s="40" t="s">
        <v>28</v>
      </c>
      <c r="AW3" s="40" t="s">
        <v>29</v>
      </c>
      <c r="AX3" s="40" t="s">
        <v>30</v>
      </c>
      <c r="AY3" s="40" t="s">
        <v>31</v>
      </c>
      <c r="AZ3" s="41" t="s">
        <v>32</v>
      </c>
      <c r="BA3" s="41" t="s">
        <v>33</v>
      </c>
      <c r="BB3" s="41" t="s">
        <v>34</v>
      </c>
      <c r="BC3" s="41" t="s">
        <v>35</v>
      </c>
      <c r="BD3" s="41" t="s">
        <v>36</v>
      </c>
      <c r="BF3" s="40" t="s">
        <v>27</v>
      </c>
      <c r="BG3" s="40" t="s">
        <v>28</v>
      </c>
      <c r="BH3" s="40" t="s">
        <v>29</v>
      </c>
      <c r="BI3" s="40" t="s">
        <v>30</v>
      </c>
      <c r="BJ3" s="40" t="s">
        <v>31</v>
      </c>
      <c r="BK3" s="41" t="s">
        <v>32</v>
      </c>
      <c r="BL3" s="41" t="s">
        <v>33</v>
      </c>
      <c r="BM3" s="41" t="s">
        <v>34</v>
      </c>
      <c r="BN3" s="41" t="s">
        <v>35</v>
      </c>
      <c r="BO3" s="41" t="s">
        <v>36</v>
      </c>
      <c r="BQ3" s="40" t="s">
        <v>27</v>
      </c>
      <c r="BR3" s="40" t="s">
        <v>28</v>
      </c>
      <c r="BS3" s="40" t="s">
        <v>29</v>
      </c>
      <c r="BT3" s="40" t="s">
        <v>30</v>
      </c>
      <c r="BU3" s="40" t="s">
        <v>31</v>
      </c>
      <c r="BV3" s="41" t="s">
        <v>32</v>
      </c>
      <c r="BW3" s="41" t="s">
        <v>33</v>
      </c>
      <c r="BX3" s="41" t="s">
        <v>34</v>
      </c>
      <c r="BY3" s="41" t="s">
        <v>35</v>
      </c>
      <c r="BZ3" s="41" t="s">
        <v>36</v>
      </c>
      <c r="CB3" s="40" t="s">
        <v>27</v>
      </c>
      <c r="CC3" s="40" t="s">
        <v>28</v>
      </c>
      <c r="CD3" s="40" t="s">
        <v>29</v>
      </c>
      <c r="CE3" s="40" t="s">
        <v>30</v>
      </c>
      <c r="CF3" s="40" t="s">
        <v>31</v>
      </c>
      <c r="CG3" s="41" t="s">
        <v>32</v>
      </c>
      <c r="CH3" s="41" t="s">
        <v>33</v>
      </c>
      <c r="CI3" s="41" t="s">
        <v>34</v>
      </c>
      <c r="CJ3" s="41" t="s">
        <v>35</v>
      </c>
      <c r="CK3" s="41" t="s">
        <v>36</v>
      </c>
      <c r="CM3" s="40" t="s">
        <v>27</v>
      </c>
      <c r="CN3" s="40" t="s">
        <v>28</v>
      </c>
      <c r="CO3" s="40" t="s">
        <v>29</v>
      </c>
      <c r="CP3" s="40" t="s">
        <v>30</v>
      </c>
      <c r="CQ3" s="40" t="s">
        <v>31</v>
      </c>
      <c r="CR3" s="41" t="s">
        <v>32</v>
      </c>
      <c r="CS3" s="41" t="s">
        <v>33</v>
      </c>
      <c r="CT3" s="41" t="s">
        <v>34</v>
      </c>
      <c r="CU3" s="41" t="s">
        <v>35</v>
      </c>
      <c r="CV3" s="41" t="s">
        <v>36</v>
      </c>
    </row>
    <row r="4" spans="1:100" ht="16.5" customHeight="1" x14ac:dyDescent="0.2">
      <c r="A4" s="18"/>
      <c r="B4" s="7"/>
      <c r="C4" s="7"/>
      <c r="D4" s="7"/>
      <c r="E4" s="7"/>
      <c r="F4" s="7"/>
      <c r="G4" s="279">
        <f>A5</f>
        <v>4</v>
      </c>
      <c r="H4" s="281" t="s">
        <v>0</v>
      </c>
      <c r="I4" s="283">
        <f>C5</f>
        <v>6</v>
      </c>
      <c r="J4" s="18"/>
      <c r="K4" s="7"/>
      <c r="L4" s="7"/>
      <c r="M4" s="7"/>
      <c r="N4" s="7"/>
      <c r="O4" s="7"/>
      <c r="P4" s="279">
        <f>J5+G4</f>
        <v>8</v>
      </c>
      <c r="Q4" s="281" t="s">
        <v>0</v>
      </c>
      <c r="R4" s="283">
        <f>L5+I4</f>
        <v>12</v>
      </c>
      <c r="S4" s="18"/>
      <c r="T4" s="7"/>
      <c r="U4" s="7"/>
      <c r="V4" s="7"/>
      <c r="W4" s="7"/>
      <c r="X4" s="7"/>
      <c r="Y4" s="279">
        <f>S5+P4</f>
        <v>11</v>
      </c>
      <c r="Z4" s="281" t="s">
        <v>0</v>
      </c>
      <c r="AA4" s="283">
        <f>U5+R4</f>
        <v>19</v>
      </c>
      <c r="AB4" s="18"/>
      <c r="AC4" s="7"/>
      <c r="AD4" s="7"/>
      <c r="AE4" s="7"/>
      <c r="AF4" s="7"/>
      <c r="AG4" s="7"/>
      <c r="AH4" s="279">
        <f>AB5+Y4</f>
        <v>13</v>
      </c>
      <c r="AI4" s="281" t="s">
        <v>0</v>
      </c>
      <c r="AJ4" s="283">
        <f>AD5+AA4</f>
        <v>27</v>
      </c>
      <c r="AK4" s="18"/>
      <c r="AL4" s="7"/>
      <c r="AM4" s="7"/>
      <c r="AN4" s="7"/>
      <c r="AO4" s="7"/>
      <c r="AP4" s="7"/>
      <c r="AQ4" s="279">
        <f>AK5+AH4</f>
        <v>17</v>
      </c>
      <c r="AR4" s="281" t="s">
        <v>0</v>
      </c>
      <c r="AS4" s="283">
        <f>AM5+AJ4</f>
        <v>33</v>
      </c>
    </row>
    <row r="5" spans="1:100" ht="12" customHeight="1" x14ac:dyDescent="0.2">
      <c r="A5" s="279">
        <f>AU6+AV6</f>
        <v>4</v>
      </c>
      <c r="B5" s="281" t="s">
        <v>0</v>
      </c>
      <c r="C5" s="283">
        <f>AW6+AV6</f>
        <v>6</v>
      </c>
      <c r="D5" s="6"/>
      <c r="E5" s="45" t="s">
        <v>2</v>
      </c>
      <c r="F5" s="6"/>
      <c r="G5" s="280"/>
      <c r="H5" s="282"/>
      <c r="I5" s="284"/>
      <c r="J5" s="279">
        <f>BF6+BG6</f>
        <v>4</v>
      </c>
      <c r="K5" s="281" t="s">
        <v>0</v>
      </c>
      <c r="L5" s="283">
        <f>BH6+BG6</f>
        <v>6</v>
      </c>
      <c r="M5" s="6"/>
      <c r="N5" s="45" t="s">
        <v>23</v>
      </c>
      <c r="O5" s="6"/>
      <c r="P5" s="280"/>
      <c r="Q5" s="282"/>
      <c r="R5" s="284"/>
      <c r="S5" s="279">
        <f>BQ6+BR6</f>
        <v>3</v>
      </c>
      <c r="T5" s="281" t="s">
        <v>0</v>
      </c>
      <c r="U5" s="283">
        <f>BS6+BR6</f>
        <v>7</v>
      </c>
      <c r="V5" s="6"/>
      <c r="W5" s="45" t="s">
        <v>24</v>
      </c>
      <c r="X5" s="6"/>
      <c r="Y5" s="280"/>
      <c r="Z5" s="282"/>
      <c r="AA5" s="284"/>
      <c r="AB5" s="279">
        <f>CB6+CC6</f>
        <v>2</v>
      </c>
      <c r="AC5" s="281" t="s">
        <v>0</v>
      </c>
      <c r="AD5" s="283">
        <f>CD6+CC6</f>
        <v>8</v>
      </c>
      <c r="AE5" s="6"/>
      <c r="AF5" s="45" t="s">
        <v>25</v>
      </c>
      <c r="AG5" s="6"/>
      <c r="AH5" s="280"/>
      <c r="AI5" s="282"/>
      <c r="AJ5" s="284"/>
      <c r="AK5" s="279">
        <f>CM6+CN6</f>
        <v>4</v>
      </c>
      <c r="AL5" s="281" t="s">
        <v>0</v>
      </c>
      <c r="AM5" s="283">
        <f>CO6+CN6</f>
        <v>6</v>
      </c>
      <c r="AN5" s="6"/>
      <c r="AO5" s="45" t="s">
        <v>26</v>
      </c>
      <c r="AP5" s="6"/>
      <c r="AQ5" s="280"/>
      <c r="AR5" s="282"/>
      <c r="AS5" s="284"/>
    </row>
    <row r="6" spans="1:100" ht="16.5" customHeight="1" x14ac:dyDescent="0.2">
      <c r="A6" s="280"/>
      <c r="B6" s="282"/>
      <c r="C6" s="284"/>
      <c r="D6" s="4"/>
      <c r="E6" s="4"/>
      <c r="F6" s="4"/>
      <c r="G6" s="4"/>
      <c r="H6" s="4"/>
      <c r="I6" s="19"/>
      <c r="J6" s="280"/>
      <c r="K6" s="282"/>
      <c r="L6" s="284"/>
      <c r="M6" s="4"/>
      <c r="N6" s="4"/>
      <c r="O6" s="4"/>
      <c r="P6" s="4"/>
      <c r="Q6" s="4"/>
      <c r="R6" s="19"/>
      <c r="S6" s="280"/>
      <c r="T6" s="282"/>
      <c r="U6" s="284"/>
      <c r="V6" s="4"/>
      <c r="W6" s="4"/>
      <c r="X6" s="4"/>
      <c r="Y6" s="4"/>
      <c r="Z6" s="4"/>
      <c r="AA6" s="19"/>
      <c r="AB6" s="280"/>
      <c r="AC6" s="282"/>
      <c r="AD6" s="284"/>
      <c r="AE6" s="4"/>
      <c r="AF6" s="4"/>
      <c r="AG6" s="4"/>
      <c r="AH6" s="4"/>
      <c r="AI6" s="4"/>
      <c r="AJ6" s="19"/>
      <c r="AK6" s="280"/>
      <c r="AL6" s="282"/>
      <c r="AM6" s="284"/>
      <c r="AN6" s="4"/>
      <c r="AO6" s="4"/>
      <c r="AP6" s="4"/>
      <c r="AQ6" s="4"/>
      <c r="AR6" s="4"/>
      <c r="AS6" s="19"/>
      <c r="AU6" s="43">
        <f>SUM(AU7:AU21)*2</f>
        <v>4</v>
      </c>
      <c r="AV6" s="43">
        <f>SUM(AV7:AV21)*1</f>
        <v>0</v>
      </c>
      <c r="AW6" s="43">
        <f>SUM(AW7:AW21)*2</f>
        <v>6</v>
      </c>
      <c r="AX6" s="43">
        <f>SUM(AX7:AX21)</f>
        <v>12</v>
      </c>
      <c r="AY6" s="43">
        <f>SUM(AY7:AY21)</f>
        <v>16</v>
      </c>
      <c r="AZ6" s="43"/>
      <c r="BA6" s="43"/>
      <c r="BB6" s="43"/>
      <c r="BC6" s="43"/>
      <c r="BD6" s="43"/>
      <c r="BF6" s="43">
        <f>SUM(BF7:BF21)*2</f>
        <v>2</v>
      </c>
      <c r="BG6" s="43">
        <f>SUM(BG7:BG21)*1</f>
        <v>2</v>
      </c>
      <c r="BH6" s="43">
        <f>SUM(BH7:BH21)*2</f>
        <v>4</v>
      </c>
      <c r="BI6" s="43">
        <f>SUM(BI7:BI21)</f>
        <v>16</v>
      </c>
      <c r="BJ6" s="43">
        <f>SUM(BJ7:BJ21)</f>
        <v>20</v>
      </c>
      <c r="BK6" s="43"/>
      <c r="BL6" s="43"/>
      <c r="BM6" s="43"/>
      <c r="BN6" s="43"/>
      <c r="BO6" s="43"/>
      <c r="BQ6" s="43">
        <f>SUM(BQ7:BQ21)*2</f>
        <v>2</v>
      </c>
      <c r="BR6" s="43">
        <f>SUM(BR7:BR21)*1</f>
        <v>1</v>
      </c>
      <c r="BS6" s="43">
        <f>SUM(BS7:BS21)*2</f>
        <v>6</v>
      </c>
      <c r="BT6" s="43">
        <f>SUM(BT7:BT21)</f>
        <v>14</v>
      </c>
      <c r="BU6" s="43">
        <f>SUM(BU7:BU21)</f>
        <v>17</v>
      </c>
      <c r="BV6" s="43"/>
      <c r="BW6" s="43"/>
      <c r="BX6" s="43"/>
      <c r="BY6" s="43"/>
      <c r="BZ6" s="43"/>
      <c r="CB6" s="43">
        <f>SUM(CB7:CB21)*2</f>
        <v>0</v>
      </c>
      <c r="CC6" s="43">
        <f>SUM(CC7:CC21)*1</f>
        <v>2</v>
      </c>
      <c r="CD6" s="43">
        <f>SUM(CD7:CD21)*2</f>
        <v>6</v>
      </c>
      <c r="CE6" s="43">
        <f>SUM(CE7:CE21)</f>
        <v>7</v>
      </c>
      <c r="CF6" s="43">
        <f>SUM(CF7:CF21)</f>
        <v>17</v>
      </c>
      <c r="CG6" s="43"/>
      <c r="CH6" s="43"/>
      <c r="CI6" s="43"/>
      <c r="CJ6" s="43"/>
      <c r="CK6" s="43"/>
      <c r="CM6" s="43">
        <f>SUM(CM7:CM21)*2</f>
        <v>4</v>
      </c>
      <c r="CN6" s="43">
        <f>SUM(CN7:CN21)*1</f>
        <v>0</v>
      </c>
      <c r="CO6" s="43">
        <f>SUM(CO7:CO21)*2</f>
        <v>6</v>
      </c>
      <c r="CP6" s="43">
        <f>SUM(CP7:CP21)</f>
        <v>12</v>
      </c>
      <c r="CQ6" s="43">
        <f>SUM(CQ7:CQ21)</f>
        <v>21</v>
      </c>
      <c r="CR6" s="43"/>
      <c r="CS6" s="43"/>
      <c r="CT6" s="43"/>
      <c r="CU6" s="43"/>
      <c r="CV6" s="43"/>
    </row>
    <row r="7" spans="1:100" ht="16.5" customHeight="1" x14ac:dyDescent="0.2">
      <c r="A7" s="10">
        <v>1</v>
      </c>
      <c r="B7" s="11" t="s">
        <v>0</v>
      </c>
      <c r="C7" s="12">
        <f>C10+1</f>
        <v>5</v>
      </c>
      <c r="D7" s="13"/>
      <c r="E7" s="13"/>
      <c r="F7" s="13"/>
      <c r="G7" s="13"/>
      <c r="H7" s="14" t="s">
        <v>1</v>
      </c>
      <c r="I7" s="15">
        <v>1</v>
      </c>
      <c r="J7" s="10">
        <f>A7</f>
        <v>1</v>
      </c>
      <c r="K7" s="11" t="s">
        <v>0</v>
      </c>
      <c r="L7" s="12">
        <f>C19</f>
        <v>1</v>
      </c>
      <c r="M7" s="13"/>
      <c r="N7" s="13"/>
      <c r="O7" s="13"/>
      <c r="P7" s="13"/>
      <c r="Q7" s="14" t="s">
        <v>1</v>
      </c>
      <c r="R7" s="15">
        <v>2</v>
      </c>
      <c r="S7" s="10">
        <f>J7</f>
        <v>1</v>
      </c>
      <c r="T7" s="11" t="s">
        <v>0</v>
      </c>
      <c r="U7" s="12">
        <f>L19</f>
        <v>2</v>
      </c>
      <c r="V7" s="13"/>
      <c r="W7" s="13"/>
      <c r="X7" s="13"/>
      <c r="Y7" s="13"/>
      <c r="Z7" s="14" t="s">
        <v>1</v>
      </c>
      <c r="AA7" s="15">
        <v>3</v>
      </c>
      <c r="AB7" s="10">
        <f>S7</f>
        <v>1</v>
      </c>
      <c r="AC7" s="11" t="s">
        <v>0</v>
      </c>
      <c r="AD7" s="12">
        <f>U19</f>
        <v>3</v>
      </c>
      <c r="AE7" s="13"/>
      <c r="AF7" s="13"/>
      <c r="AG7" s="13"/>
      <c r="AH7" s="13"/>
      <c r="AI7" s="14" t="s">
        <v>1</v>
      </c>
      <c r="AJ7" s="15">
        <v>4</v>
      </c>
      <c r="AK7" s="10">
        <f>AB7</f>
        <v>1</v>
      </c>
      <c r="AL7" s="11" t="s">
        <v>0</v>
      </c>
      <c r="AM7" s="12">
        <f>AD19</f>
        <v>4</v>
      </c>
      <c r="AN7" s="13"/>
      <c r="AO7" s="13"/>
      <c r="AP7" s="13"/>
      <c r="AQ7" s="13"/>
      <c r="AR7" s="14" t="s">
        <v>1</v>
      </c>
      <c r="AS7" s="15">
        <v>5</v>
      </c>
    </row>
    <row r="8" spans="1:100" ht="21" customHeight="1" x14ac:dyDescent="0.2">
      <c r="A8" s="38"/>
      <c r="B8" s="11"/>
      <c r="C8" s="11"/>
      <c r="D8" s="35">
        <v>3</v>
      </c>
      <c r="E8" s="32" t="s">
        <v>0</v>
      </c>
      <c r="F8" s="35">
        <v>0</v>
      </c>
      <c r="G8" s="11"/>
      <c r="H8" s="11"/>
      <c r="I8" s="39"/>
      <c r="J8" s="38"/>
      <c r="K8" s="11"/>
      <c r="L8" s="11"/>
      <c r="M8" s="35">
        <v>4</v>
      </c>
      <c r="N8" s="32" t="s">
        <v>0</v>
      </c>
      <c r="O8" s="35">
        <v>3</v>
      </c>
      <c r="P8" s="11"/>
      <c r="Q8" s="11"/>
      <c r="R8" s="39"/>
      <c r="S8" s="38"/>
      <c r="T8" s="11"/>
      <c r="U8" s="11"/>
      <c r="V8" s="35">
        <v>3</v>
      </c>
      <c r="W8" s="32" t="s">
        <v>0</v>
      </c>
      <c r="X8" s="35">
        <v>3</v>
      </c>
      <c r="Y8" s="11"/>
      <c r="Z8" s="11"/>
      <c r="AA8" s="39"/>
      <c r="AB8" s="38"/>
      <c r="AC8" s="11"/>
      <c r="AD8" s="11"/>
      <c r="AE8" s="35">
        <v>3</v>
      </c>
      <c r="AF8" s="32" t="s">
        <v>0</v>
      </c>
      <c r="AG8" s="35">
        <v>3</v>
      </c>
      <c r="AH8" s="11"/>
      <c r="AI8" s="11"/>
      <c r="AJ8" s="39"/>
      <c r="AK8" s="38"/>
      <c r="AL8" s="11"/>
      <c r="AM8" s="11"/>
      <c r="AN8" s="35">
        <v>4</v>
      </c>
      <c r="AO8" s="32" t="s">
        <v>0</v>
      </c>
      <c r="AP8" s="35">
        <v>3</v>
      </c>
      <c r="AQ8" s="11"/>
      <c r="AR8" s="11"/>
      <c r="AS8" s="39"/>
    </row>
    <row r="9" spans="1:100" ht="16.5" customHeight="1" x14ac:dyDescent="0.2">
      <c r="A9" s="37" t="str">
        <f>VLOOKUP(A7,$A$23:$H$42,2,0)</f>
        <v>MARCELO MARTINS</v>
      </c>
      <c r="B9" s="8"/>
      <c r="C9" s="8"/>
      <c r="D9" s="8"/>
      <c r="E9" s="8"/>
      <c r="F9" s="8"/>
      <c r="G9" s="8"/>
      <c r="H9" s="8"/>
      <c r="I9" s="36" t="str">
        <f>VLOOKUP(C7,$M$23:$T$42,2,0)</f>
        <v>MATHIAS</v>
      </c>
      <c r="J9" s="37" t="str">
        <f>A9</f>
        <v>MARCELO MARTINS</v>
      </c>
      <c r="K9" s="8"/>
      <c r="L9" s="8"/>
      <c r="M9" s="8"/>
      <c r="N9" s="8"/>
      <c r="O9" s="8"/>
      <c r="P9" s="8"/>
      <c r="Q9" s="8"/>
      <c r="R9" s="36" t="str">
        <f>I21</f>
        <v>MARCIO COSTA</v>
      </c>
      <c r="S9" s="37" t="str">
        <f>J9</f>
        <v>MARCELO MARTINS</v>
      </c>
      <c r="T9" s="8"/>
      <c r="U9" s="8"/>
      <c r="V9" s="8"/>
      <c r="W9" s="8"/>
      <c r="X9" s="8"/>
      <c r="Y9" s="8"/>
      <c r="Z9" s="8"/>
      <c r="AA9" s="36" t="str">
        <f>R21</f>
        <v>MARCÃO DIAS</v>
      </c>
      <c r="AB9" s="37" t="str">
        <f>S9</f>
        <v>MARCELO MARTINS</v>
      </c>
      <c r="AC9" s="8"/>
      <c r="AD9" s="8"/>
      <c r="AE9" s="8"/>
      <c r="AF9" s="8"/>
      <c r="AG9" s="8"/>
      <c r="AH9" s="8"/>
      <c r="AI9" s="8"/>
      <c r="AJ9" s="36" t="str">
        <f>AA21</f>
        <v>NORBERTO</v>
      </c>
      <c r="AK9" s="37" t="str">
        <f>AB9</f>
        <v>MARCELO MARTINS</v>
      </c>
      <c r="AL9" s="8"/>
      <c r="AM9" s="8"/>
      <c r="AN9" s="8"/>
      <c r="AO9" s="8"/>
      <c r="AP9" s="8"/>
      <c r="AQ9" s="8"/>
      <c r="AR9" s="8"/>
      <c r="AS9" s="36" t="str">
        <f>AJ21</f>
        <v>ZANELLA</v>
      </c>
      <c r="AU9" s="42">
        <f>IF(OR(D8="",F8=""),"",IF(D8&gt;F8,1,0))</f>
        <v>1</v>
      </c>
      <c r="AV9" s="42">
        <f>IF(OR(D8="",F8=""),"",IF(D8=F8,1,0))</f>
        <v>0</v>
      </c>
      <c r="AW9" s="42">
        <f>IF(OR(D8="",F8=""),"",IF(D8&lt;F8,1,0))</f>
        <v>0</v>
      </c>
      <c r="AX9" s="42">
        <f>IF(OR(D8="",F8=""),"",D8)</f>
        <v>3</v>
      </c>
      <c r="AY9" s="42">
        <f>IF(OR(D8="",F8=""),"",F8)</f>
        <v>0</v>
      </c>
      <c r="AZ9" s="42">
        <f>AW9</f>
        <v>0</v>
      </c>
      <c r="BA9" s="42">
        <f>AV9</f>
        <v>0</v>
      </c>
      <c r="BB9" s="42">
        <f>AU9</f>
        <v>1</v>
      </c>
      <c r="BC9" s="42">
        <f>AY9</f>
        <v>0</v>
      </c>
      <c r="BD9" s="42">
        <f>AX9</f>
        <v>3</v>
      </c>
      <c r="BF9" s="42">
        <f>IF(OR(M8="",O8=""),"",IF(M8&gt;O8,1,0))</f>
        <v>1</v>
      </c>
      <c r="BG9" s="42">
        <f>IF(OR(M8="",O8=""),"",IF(M8=O8,1,0))</f>
        <v>0</v>
      </c>
      <c r="BH9" s="42">
        <f>IF(OR(M8="",O8=""),"",IF(M8&lt;O8,1,0))</f>
        <v>0</v>
      </c>
      <c r="BI9" s="42">
        <f>IF(OR(M8="",O8=""),"",M8)</f>
        <v>4</v>
      </c>
      <c r="BJ9" s="42">
        <f>IF(OR(M8="",O8=""),"",O8)</f>
        <v>3</v>
      </c>
      <c r="BK9" s="42">
        <f>BH9</f>
        <v>0</v>
      </c>
      <c r="BL9" s="42">
        <f>BG9</f>
        <v>0</v>
      </c>
      <c r="BM9" s="42">
        <f>BF9</f>
        <v>1</v>
      </c>
      <c r="BN9" s="42">
        <f>BJ9</f>
        <v>3</v>
      </c>
      <c r="BO9" s="42">
        <f>BI9</f>
        <v>4</v>
      </c>
      <c r="BQ9" s="42">
        <f>IF(OR(V8="",X8=""),"",IF(V8&gt;X8,1,0))</f>
        <v>0</v>
      </c>
      <c r="BR9" s="42">
        <f>IF(OR(V8="",X8=""),"",IF(V8=X8,1,0))</f>
        <v>1</v>
      </c>
      <c r="BS9" s="42">
        <f>IF(OR(V8="",X8=""),"",IF(V8&lt;X8,1,0))</f>
        <v>0</v>
      </c>
      <c r="BT9" s="42">
        <f>IF(OR(V8="",X8=""),"",V8)</f>
        <v>3</v>
      </c>
      <c r="BU9" s="42">
        <f>IF(OR(V8="",X8=""),"",X8)</f>
        <v>3</v>
      </c>
      <c r="BV9" s="42">
        <f>BS9</f>
        <v>0</v>
      </c>
      <c r="BW9" s="42">
        <f>BR9</f>
        <v>1</v>
      </c>
      <c r="BX9" s="42">
        <f>BQ9</f>
        <v>0</v>
      </c>
      <c r="BY9" s="42">
        <f>BU9</f>
        <v>3</v>
      </c>
      <c r="BZ9" s="42">
        <f>BT9</f>
        <v>3</v>
      </c>
      <c r="CB9" s="42">
        <f>IF(OR(AE8="",AG8=""),"",IF(AE8&gt;AG8,1,0))</f>
        <v>0</v>
      </c>
      <c r="CC9" s="42">
        <f>IF(OR(AE8="",AG8=""),"",IF(AE8=AG8,1,0))</f>
        <v>1</v>
      </c>
      <c r="CD9" s="42">
        <f>IF(OR(AE8="",AG8=""),"",IF(AE8&lt;AG8,1,0))</f>
        <v>0</v>
      </c>
      <c r="CE9" s="42">
        <f>IF(OR(AE8="",AG8=""),"",AE8)</f>
        <v>3</v>
      </c>
      <c r="CF9" s="42">
        <f>IF(OR(AE8="",AG8=""),"",AG8)</f>
        <v>3</v>
      </c>
      <c r="CG9" s="42">
        <f>CD9</f>
        <v>0</v>
      </c>
      <c r="CH9" s="42">
        <f>CC9</f>
        <v>1</v>
      </c>
      <c r="CI9" s="42">
        <f>CB9</f>
        <v>0</v>
      </c>
      <c r="CJ9" s="42">
        <f>CF9</f>
        <v>3</v>
      </c>
      <c r="CK9" s="42">
        <f>CE9</f>
        <v>3</v>
      </c>
      <c r="CM9" s="42">
        <f>IF(OR(AN8="",AP8=""),"",IF(AN8&gt;AP8,1,0))</f>
        <v>1</v>
      </c>
      <c r="CN9" s="42">
        <f>IF(OR(AN8="",AP8=""),"",IF(AN8=AP8,1,0))</f>
        <v>0</v>
      </c>
      <c r="CO9" s="42">
        <f>IF(OR(AN8="",AP8=""),"",IF(AN8&lt;AP8,1,0))</f>
        <v>0</v>
      </c>
      <c r="CP9" s="42">
        <f>IF(OR(AN8="",AP8=""),"",AN8)</f>
        <v>4</v>
      </c>
      <c r="CQ9" s="42">
        <f>IF(OR(AN8="",AP8=""),"",AP8)</f>
        <v>3</v>
      </c>
      <c r="CR9" s="42">
        <f>CO9</f>
        <v>0</v>
      </c>
      <c r="CS9" s="42">
        <f>CN9</f>
        <v>0</v>
      </c>
      <c r="CT9" s="42">
        <f>CM9</f>
        <v>1</v>
      </c>
      <c r="CU9" s="42">
        <f>CQ9</f>
        <v>3</v>
      </c>
      <c r="CV9" s="42">
        <f>CP9</f>
        <v>4</v>
      </c>
    </row>
    <row r="10" spans="1:100" ht="16.5" customHeight="1" x14ac:dyDescent="0.2">
      <c r="A10" s="10">
        <f>A7+1</f>
        <v>2</v>
      </c>
      <c r="B10" s="11" t="s">
        <v>0</v>
      </c>
      <c r="C10" s="12">
        <f>C13+1</f>
        <v>4</v>
      </c>
      <c r="D10" s="13"/>
      <c r="E10" s="13"/>
      <c r="F10" s="13"/>
      <c r="G10" s="13"/>
      <c r="H10" s="14" t="s">
        <v>1</v>
      </c>
      <c r="I10" s="15">
        <v>2</v>
      </c>
      <c r="J10" s="10">
        <f>A10</f>
        <v>2</v>
      </c>
      <c r="K10" s="11" t="s">
        <v>0</v>
      </c>
      <c r="L10" s="12">
        <f>C7</f>
        <v>5</v>
      </c>
      <c r="M10" s="13"/>
      <c r="N10" s="13"/>
      <c r="O10" s="13"/>
      <c r="P10" s="13"/>
      <c r="Q10" s="14" t="s">
        <v>1</v>
      </c>
      <c r="R10" s="15">
        <v>3</v>
      </c>
      <c r="S10" s="10">
        <f>J10</f>
        <v>2</v>
      </c>
      <c r="T10" s="11" t="s">
        <v>0</v>
      </c>
      <c r="U10" s="12">
        <f>L7</f>
        <v>1</v>
      </c>
      <c r="V10" s="13"/>
      <c r="W10" s="13"/>
      <c r="X10" s="13"/>
      <c r="Y10" s="13"/>
      <c r="Z10" s="14" t="s">
        <v>1</v>
      </c>
      <c r="AA10" s="15">
        <v>4</v>
      </c>
      <c r="AB10" s="10">
        <f>S10</f>
        <v>2</v>
      </c>
      <c r="AC10" s="11" t="s">
        <v>0</v>
      </c>
      <c r="AD10" s="12">
        <f>U7</f>
        <v>2</v>
      </c>
      <c r="AE10" s="13"/>
      <c r="AF10" s="13"/>
      <c r="AG10" s="13"/>
      <c r="AH10" s="13"/>
      <c r="AI10" s="14" t="s">
        <v>1</v>
      </c>
      <c r="AJ10" s="15">
        <v>5</v>
      </c>
      <c r="AK10" s="10">
        <f>AB10</f>
        <v>2</v>
      </c>
      <c r="AL10" s="11" t="s">
        <v>0</v>
      </c>
      <c r="AM10" s="12">
        <f>AD7</f>
        <v>3</v>
      </c>
      <c r="AN10" s="13"/>
      <c r="AO10" s="13"/>
      <c r="AP10" s="13"/>
      <c r="AQ10" s="13"/>
      <c r="AR10" s="14" t="s">
        <v>1</v>
      </c>
      <c r="AS10" s="15">
        <v>1</v>
      </c>
    </row>
    <row r="11" spans="1:100" ht="21" customHeight="1" x14ac:dyDescent="0.2">
      <c r="A11" s="38"/>
      <c r="B11" s="11"/>
      <c r="C11" s="11"/>
      <c r="D11" s="35">
        <v>1</v>
      </c>
      <c r="E11" s="32" t="s">
        <v>0</v>
      </c>
      <c r="F11" s="35">
        <v>4</v>
      </c>
      <c r="G11" s="11"/>
      <c r="H11" s="11"/>
      <c r="I11" s="39"/>
      <c r="J11" s="38"/>
      <c r="K11" s="11"/>
      <c r="L11" s="11"/>
      <c r="M11" s="35">
        <v>1</v>
      </c>
      <c r="N11" s="32" t="s">
        <v>0</v>
      </c>
      <c r="O11" s="35">
        <v>5</v>
      </c>
      <c r="P11" s="11"/>
      <c r="Q11" s="11"/>
      <c r="R11" s="39"/>
      <c r="S11" s="38"/>
      <c r="T11" s="11"/>
      <c r="U11" s="11"/>
      <c r="V11" s="35">
        <v>2</v>
      </c>
      <c r="W11" s="32" t="s">
        <v>0</v>
      </c>
      <c r="X11" s="35">
        <v>4</v>
      </c>
      <c r="Y11" s="11"/>
      <c r="Z11" s="11"/>
      <c r="AA11" s="39"/>
      <c r="AB11" s="38"/>
      <c r="AC11" s="11"/>
      <c r="AD11" s="11"/>
      <c r="AE11" s="35">
        <v>0</v>
      </c>
      <c r="AF11" s="32" t="s">
        <v>0</v>
      </c>
      <c r="AG11" s="35">
        <v>4</v>
      </c>
      <c r="AH11" s="11"/>
      <c r="AI11" s="11"/>
      <c r="AJ11" s="39"/>
      <c r="AK11" s="38"/>
      <c r="AL11" s="11"/>
      <c r="AM11" s="11"/>
      <c r="AN11" s="35">
        <v>1</v>
      </c>
      <c r="AO11" s="32" t="s">
        <v>0</v>
      </c>
      <c r="AP11" s="35">
        <v>3</v>
      </c>
      <c r="AQ11" s="11"/>
      <c r="AR11" s="11"/>
      <c r="AS11" s="39"/>
    </row>
    <row r="12" spans="1:100" ht="16.5" customHeight="1" x14ac:dyDescent="0.2">
      <c r="A12" s="37" t="str">
        <f>VLOOKUP(A10,$A$23:$H$42,2,0)</f>
        <v>ELCIO</v>
      </c>
      <c r="B12" s="8"/>
      <c r="C12" s="8"/>
      <c r="D12" s="8"/>
      <c r="E12" s="8"/>
      <c r="F12" s="8"/>
      <c r="G12" s="8"/>
      <c r="H12" s="8"/>
      <c r="I12" s="36" t="str">
        <f>VLOOKUP(C10,$M$23:$T$42,2,0)</f>
        <v>ZANELLA</v>
      </c>
      <c r="J12" s="37" t="str">
        <f>VLOOKUP(J10,$A$23:$H$42,2,0)</f>
        <v>ELCIO</v>
      </c>
      <c r="K12" s="8"/>
      <c r="L12" s="8"/>
      <c r="M12" s="8"/>
      <c r="N12" s="8"/>
      <c r="O12" s="8"/>
      <c r="P12" s="8"/>
      <c r="Q12" s="8"/>
      <c r="R12" s="36" t="str">
        <f>I9</f>
        <v>MATHIAS</v>
      </c>
      <c r="S12" s="37" t="s">
        <v>504</v>
      </c>
      <c r="T12" s="8"/>
      <c r="U12" s="8"/>
      <c r="V12" s="8"/>
      <c r="W12" s="8"/>
      <c r="X12" s="8"/>
      <c r="Y12" s="8"/>
      <c r="Z12" s="8"/>
      <c r="AA12" s="36" t="str">
        <f>R9</f>
        <v>MARCIO COSTA</v>
      </c>
      <c r="AB12" s="37" t="str">
        <f>S12</f>
        <v>Fraga</v>
      </c>
      <c r="AC12" s="8"/>
      <c r="AD12" s="8"/>
      <c r="AE12" s="8"/>
      <c r="AF12" s="8"/>
      <c r="AG12" s="8"/>
      <c r="AH12" s="8"/>
      <c r="AI12" s="8"/>
      <c r="AJ12" s="36" t="str">
        <f>AA9</f>
        <v>MARCÃO DIAS</v>
      </c>
      <c r="AK12" s="37" t="s">
        <v>390</v>
      </c>
      <c r="AL12" s="8"/>
      <c r="AM12" s="8"/>
      <c r="AN12" s="8"/>
      <c r="AO12" s="8"/>
      <c r="AP12" s="8"/>
      <c r="AQ12" s="8"/>
      <c r="AR12" s="8"/>
      <c r="AS12" s="36" t="str">
        <f>AJ9</f>
        <v>NORBERTO</v>
      </c>
      <c r="AU12" s="42">
        <f>IF(OR(D11="",F11=""),"",IF(D11&gt;F11,1,0))</f>
        <v>0</v>
      </c>
      <c r="AV12" s="42">
        <f>IF(OR(D11="",F11=""),"",IF(D11=F11,1,0))</f>
        <v>0</v>
      </c>
      <c r="AW12" s="42">
        <f>IF(OR(D11="",F11=""),"",IF(D11&lt;F11,1,0))</f>
        <v>1</v>
      </c>
      <c r="AX12" s="42">
        <f>IF(OR(D11="",F11=""),"",D11)</f>
        <v>1</v>
      </c>
      <c r="AY12" s="42">
        <f>IF(OR(D11="",F11=""),"",F11)</f>
        <v>4</v>
      </c>
      <c r="AZ12" s="42">
        <f>AW12</f>
        <v>1</v>
      </c>
      <c r="BA12" s="42">
        <f>AV12</f>
        <v>0</v>
      </c>
      <c r="BB12" s="42">
        <f>AU12</f>
        <v>0</v>
      </c>
      <c r="BC12" s="42">
        <f>AY12</f>
        <v>4</v>
      </c>
      <c r="BD12" s="42">
        <f>AX12</f>
        <v>1</v>
      </c>
      <c r="BF12" s="42">
        <f>IF(OR(M11="",O11=""),"",IF(M11&gt;O11,1,0))</f>
        <v>0</v>
      </c>
      <c r="BG12" s="42">
        <f>IF(OR(M11="",O11=""),"",IF(M11=O11,1,0))</f>
        <v>0</v>
      </c>
      <c r="BH12" s="42">
        <f>IF(OR(M11="",O11=""),"",IF(M11&lt;O11,1,0))</f>
        <v>1</v>
      </c>
      <c r="BI12" s="42">
        <f>IF(OR(M11="",O11=""),"",M11)</f>
        <v>1</v>
      </c>
      <c r="BJ12" s="42">
        <f>IF(OR(M11="",O11=""),"",O11)</f>
        <v>5</v>
      </c>
      <c r="BK12" s="42">
        <f>BH12</f>
        <v>1</v>
      </c>
      <c r="BL12" s="42">
        <f>BG12</f>
        <v>0</v>
      </c>
      <c r="BM12" s="42">
        <f>BF12</f>
        <v>0</v>
      </c>
      <c r="BN12" s="42">
        <f>BJ12</f>
        <v>5</v>
      </c>
      <c r="BO12" s="42">
        <f>BI12</f>
        <v>1</v>
      </c>
      <c r="BQ12" s="42">
        <f>IF(OR(V11="",X11=""),"",IF(V11&gt;X11,1,0))</f>
        <v>0</v>
      </c>
      <c r="BR12" s="42">
        <f>IF(OR(V11="",X11=""),"",IF(V11=X11,1,0))</f>
        <v>0</v>
      </c>
      <c r="BS12" s="42">
        <f>IF(OR(V11="",X11=""),"",IF(V11&lt;X11,1,0))</f>
        <v>1</v>
      </c>
      <c r="BT12" s="42">
        <f>IF(OR(V11="",X11=""),"",V11)</f>
        <v>2</v>
      </c>
      <c r="BU12" s="42">
        <f>IF(OR(V11="",X11=""),"",X11)</f>
        <v>4</v>
      </c>
      <c r="BV12" s="42">
        <f>BS12</f>
        <v>1</v>
      </c>
      <c r="BW12" s="42">
        <f>BR12</f>
        <v>0</v>
      </c>
      <c r="BX12" s="42">
        <f>BQ12</f>
        <v>0</v>
      </c>
      <c r="BY12" s="42">
        <f>BU12</f>
        <v>4</v>
      </c>
      <c r="BZ12" s="42">
        <f>BT12</f>
        <v>2</v>
      </c>
      <c r="CB12" s="42">
        <f>IF(OR(AE11="",AG11=""),"",IF(AE11&gt;AG11,1,0))</f>
        <v>0</v>
      </c>
      <c r="CC12" s="42">
        <f>IF(OR(AE11="",AG11=""),"",IF(AE11=AG11,1,0))</f>
        <v>0</v>
      </c>
      <c r="CD12" s="42">
        <f>IF(OR(AE11="",AG11=""),"",IF(AE11&lt;AG11,1,0))</f>
        <v>1</v>
      </c>
      <c r="CE12" s="42">
        <f>IF(OR(AE11="",AG11=""),"",AE11)</f>
        <v>0</v>
      </c>
      <c r="CF12" s="42">
        <f>IF(OR(AE11="",AG11=""),"",AG11)</f>
        <v>4</v>
      </c>
      <c r="CG12" s="42">
        <f>CD12</f>
        <v>1</v>
      </c>
      <c r="CH12" s="42">
        <f>CC12</f>
        <v>0</v>
      </c>
      <c r="CI12" s="42">
        <f>CB12</f>
        <v>0</v>
      </c>
      <c r="CJ12" s="42">
        <f>CF12</f>
        <v>4</v>
      </c>
      <c r="CK12" s="42">
        <f>CE12</f>
        <v>0</v>
      </c>
      <c r="CM12" s="42">
        <f>IF(OR(AN11="",AP11=""),"",IF(AN11&gt;AP11,1,0))</f>
        <v>0</v>
      </c>
      <c r="CN12" s="42">
        <f>IF(OR(AN11="",AP11=""),"",IF(AN11=AP11,1,0))</f>
        <v>0</v>
      </c>
      <c r="CO12" s="42">
        <f>IF(OR(AN11="",AP11=""),"",IF(AN11&lt;AP11,1,0))</f>
        <v>1</v>
      </c>
      <c r="CP12" s="42">
        <f>IF(OR(AN11="",AP11=""),"",AN11)</f>
        <v>1</v>
      </c>
      <c r="CQ12" s="42">
        <f>IF(OR(AN11="",AP11=""),"",AP11)</f>
        <v>3</v>
      </c>
      <c r="CR12" s="42">
        <f>CO12</f>
        <v>1</v>
      </c>
      <c r="CS12" s="42">
        <f>CN12</f>
        <v>0</v>
      </c>
      <c r="CT12" s="42">
        <f>CM12</f>
        <v>0</v>
      </c>
      <c r="CU12" s="42">
        <f>CQ12</f>
        <v>3</v>
      </c>
      <c r="CV12" s="42">
        <f>CP12</f>
        <v>1</v>
      </c>
    </row>
    <row r="13" spans="1:100" ht="16.5" customHeight="1" x14ac:dyDescent="0.2">
      <c r="A13" s="10">
        <f>A10+1</f>
        <v>3</v>
      </c>
      <c r="B13" s="11" t="s">
        <v>0</v>
      </c>
      <c r="C13" s="12">
        <f>C16+1</f>
        <v>3</v>
      </c>
      <c r="D13" s="13"/>
      <c r="E13" s="13"/>
      <c r="F13" s="13"/>
      <c r="G13" s="13"/>
      <c r="H13" s="14" t="s">
        <v>1</v>
      </c>
      <c r="I13" s="15">
        <v>3</v>
      </c>
      <c r="J13" s="10">
        <f>A13</f>
        <v>3</v>
      </c>
      <c r="K13" s="11" t="s">
        <v>0</v>
      </c>
      <c r="L13" s="12">
        <f>C10</f>
        <v>4</v>
      </c>
      <c r="M13" s="13"/>
      <c r="N13" s="13"/>
      <c r="O13" s="13"/>
      <c r="P13" s="13"/>
      <c r="Q13" s="14" t="s">
        <v>1</v>
      </c>
      <c r="R13" s="15">
        <v>4</v>
      </c>
      <c r="S13" s="10">
        <f>J13</f>
        <v>3</v>
      </c>
      <c r="T13" s="11" t="s">
        <v>0</v>
      </c>
      <c r="U13" s="12">
        <f>L10</f>
        <v>5</v>
      </c>
      <c r="V13" s="13"/>
      <c r="W13" s="13"/>
      <c r="X13" s="13"/>
      <c r="Y13" s="13"/>
      <c r="Z13" s="14" t="s">
        <v>1</v>
      </c>
      <c r="AA13" s="15">
        <v>5</v>
      </c>
      <c r="AB13" s="10">
        <f>S13</f>
        <v>3</v>
      </c>
      <c r="AC13" s="11" t="s">
        <v>0</v>
      </c>
      <c r="AD13" s="12">
        <f>U10</f>
        <v>1</v>
      </c>
      <c r="AE13" s="13"/>
      <c r="AF13" s="13"/>
      <c r="AG13" s="13"/>
      <c r="AH13" s="13"/>
      <c r="AI13" s="14" t="s">
        <v>1</v>
      </c>
      <c r="AJ13" s="15">
        <v>1</v>
      </c>
      <c r="AK13" s="10">
        <f>AB13</f>
        <v>3</v>
      </c>
      <c r="AL13" s="11" t="s">
        <v>0</v>
      </c>
      <c r="AM13" s="12">
        <f>AD10</f>
        <v>2</v>
      </c>
      <c r="AN13" s="13"/>
      <c r="AO13" s="13"/>
      <c r="AP13" s="13"/>
      <c r="AQ13" s="13"/>
      <c r="AR13" s="14" t="s">
        <v>1</v>
      </c>
      <c r="AS13" s="15">
        <v>2</v>
      </c>
    </row>
    <row r="14" spans="1:100" ht="21" customHeight="1" x14ac:dyDescent="0.2">
      <c r="A14" s="38"/>
      <c r="B14" s="11"/>
      <c r="C14" s="11"/>
      <c r="D14" s="35">
        <v>2</v>
      </c>
      <c r="E14" s="32" t="s">
        <v>0</v>
      </c>
      <c r="F14" s="35">
        <v>5</v>
      </c>
      <c r="G14" s="11"/>
      <c r="H14" s="11"/>
      <c r="I14" s="39"/>
      <c r="J14" s="38"/>
      <c r="K14" s="11"/>
      <c r="L14" s="11"/>
      <c r="M14" s="35">
        <v>4</v>
      </c>
      <c r="N14" s="32" t="s">
        <v>0</v>
      </c>
      <c r="O14" s="35">
        <v>4</v>
      </c>
      <c r="P14" s="11"/>
      <c r="Q14" s="11"/>
      <c r="R14" s="39"/>
      <c r="S14" s="38"/>
      <c r="T14" s="11"/>
      <c r="U14" s="11"/>
      <c r="V14" s="35">
        <v>3</v>
      </c>
      <c r="W14" s="32" t="s">
        <v>0</v>
      </c>
      <c r="X14" s="35">
        <v>1</v>
      </c>
      <c r="Y14" s="11"/>
      <c r="Z14" s="11"/>
      <c r="AA14" s="39"/>
      <c r="AB14" s="38"/>
      <c r="AC14" s="11"/>
      <c r="AD14" s="11"/>
      <c r="AE14" s="35">
        <v>1</v>
      </c>
      <c r="AF14" s="32" t="s">
        <v>0</v>
      </c>
      <c r="AG14" s="35">
        <v>4</v>
      </c>
      <c r="AH14" s="11"/>
      <c r="AI14" s="11"/>
      <c r="AJ14" s="39"/>
      <c r="AK14" s="38"/>
      <c r="AL14" s="11"/>
      <c r="AM14" s="11"/>
      <c r="AN14" s="35">
        <v>2</v>
      </c>
      <c r="AO14" s="32" t="s">
        <v>0</v>
      </c>
      <c r="AP14" s="35">
        <v>7</v>
      </c>
      <c r="AQ14" s="11"/>
      <c r="AR14" s="11"/>
      <c r="AS14" s="39"/>
    </row>
    <row r="15" spans="1:100" ht="16.5" customHeight="1" x14ac:dyDescent="0.2">
      <c r="A15" s="37" t="str">
        <f>VLOOKUP(A13,$A$23:$H$42,2,0)</f>
        <v>TONNIL</v>
      </c>
      <c r="B15" s="8"/>
      <c r="C15" s="8"/>
      <c r="D15" s="8"/>
      <c r="E15" s="8"/>
      <c r="F15" s="8"/>
      <c r="G15" s="8"/>
      <c r="H15" s="8"/>
      <c r="I15" s="36" t="str">
        <f>VLOOKUP(C13,$M$23:$T$42,2,0)</f>
        <v>NORBERTO</v>
      </c>
      <c r="J15" s="37" t="str">
        <f>VLOOKUP(J13,$A$23:$H$42,2,0)</f>
        <v>TONNIL</v>
      </c>
      <c r="K15" s="8"/>
      <c r="L15" s="8"/>
      <c r="M15" s="8"/>
      <c r="N15" s="8"/>
      <c r="O15" s="8"/>
      <c r="P15" s="8"/>
      <c r="Q15" s="8"/>
      <c r="R15" s="36" t="str">
        <f>I12</f>
        <v>ZANELLA</v>
      </c>
      <c r="S15" s="37" t="str">
        <f>VLOOKUP(S13,$A$23:$H$42,2,0)</f>
        <v>TONNIL</v>
      </c>
      <c r="T15" s="8"/>
      <c r="U15" s="8"/>
      <c r="V15" s="8"/>
      <c r="W15" s="8"/>
      <c r="X15" s="8"/>
      <c r="Y15" s="8"/>
      <c r="Z15" s="8"/>
      <c r="AA15" s="36" t="str">
        <f>R12</f>
        <v>MATHIAS</v>
      </c>
      <c r="AB15" s="37" t="str">
        <f>S15</f>
        <v>TONNIL</v>
      </c>
      <c r="AC15" s="8"/>
      <c r="AD15" s="8"/>
      <c r="AE15" s="8"/>
      <c r="AF15" s="8"/>
      <c r="AG15" s="8"/>
      <c r="AH15" s="8"/>
      <c r="AI15" s="8"/>
      <c r="AJ15" s="36" t="str">
        <f>AA12</f>
        <v>MARCIO COSTA</v>
      </c>
      <c r="AK15" s="37" t="str">
        <f>AB15</f>
        <v>TONNIL</v>
      </c>
      <c r="AL15" s="8"/>
      <c r="AM15" s="8"/>
      <c r="AN15" s="8"/>
      <c r="AO15" s="8"/>
      <c r="AP15" s="8"/>
      <c r="AQ15" s="8"/>
      <c r="AR15" s="8"/>
      <c r="AS15" s="36" t="str">
        <f>AJ12</f>
        <v>MARCÃO DIAS</v>
      </c>
      <c r="AU15" s="42">
        <f>IF(OR(D14="",F14=""),"",IF(D14&gt;F14,1,0))</f>
        <v>0</v>
      </c>
      <c r="AV15" s="42">
        <f>IF(OR(D14="",F14=""),"",IF(D14=F14,1,0))</f>
        <v>0</v>
      </c>
      <c r="AW15" s="42">
        <f>IF(OR(D14="",F14=""),"",IF(D14&lt;F14,1,0))</f>
        <v>1</v>
      </c>
      <c r="AX15" s="42">
        <f>IF(OR(D14="",F14=""),"",D14)</f>
        <v>2</v>
      </c>
      <c r="AY15" s="42">
        <f>IF(OR(D14="",F14=""),"",F14)</f>
        <v>5</v>
      </c>
      <c r="AZ15" s="42">
        <f>AW15</f>
        <v>1</v>
      </c>
      <c r="BA15" s="42">
        <f>AV15</f>
        <v>0</v>
      </c>
      <c r="BB15" s="42">
        <f>AU15</f>
        <v>0</v>
      </c>
      <c r="BC15" s="42">
        <f>AY15</f>
        <v>5</v>
      </c>
      <c r="BD15" s="42">
        <f>AX15</f>
        <v>2</v>
      </c>
      <c r="BF15" s="42">
        <f>IF(OR(M14="",O14=""),"",IF(M14&gt;O14,1,0))</f>
        <v>0</v>
      </c>
      <c r="BG15" s="42">
        <f>IF(OR(M14="",O14=""),"",IF(M14=O14,1,0))</f>
        <v>1</v>
      </c>
      <c r="BH15" s="42">
        <f>IF(OR(M14="",O14=""),"",IF(M14&lt;O14,1,0))</f>
        <v>0</v>
      </c>
      <c r="BI15" s="42">
        <f>IF(OR(M14="",O14=""),"",M14)</f>
        <v>4</v>
      </c>
      <c r="BJ15" s="42">
        <f>IF(OR(M14="",O14=""),"",O14)</f>
        <v>4</v>
      </c>
      <c r="BK15" s="42">
        <f>BH15</f>
        <v>0</v>
      </c>
      <c r="BL15" s="42">
        <f>BG15</f>
        <v>1</v>
      </c>
      <c r="BM15" s="42">
        <f>BF15</f>
        <v>0</v>
      </c>
      <c r="BN15" s="42">
        <f>BJ15</f>
        <v>4</v>
      </c>
      <c r="BO15" s="42">
        <f>BI15</f>
        <v>4</v>
      </c>
      <c r="BQ15" s="42">
        <f>IF(OR(V14="",X14=""),"",IF(V14&gt;X14,1,0))</f>
        <v>1</v>
      </c>
      <c r="BR15" s="42">
        <f>IF(OR(V14="",X14=""),"",IF(V14=X14,1,0))</f>
        <v>0</v>
      </c>
      <c r="BS15" s="42">
        <f>IF(OR(V14="",X14=""),"",IF(V14&lt;X14,1,0))</f>
        <v>0</v>
      </c>
      <c r="BT15" s="42">
        <f>IF(OR(V14="",X14=""),"",V14)</f>
        <v>3</v>
      </c>
      <c r="BU15" s="42">
        <f>IF(OR(V14="",X14=""),"",X14)</f>
        <v>1</v>
      </c>
      <c r="BV15" s="42">
        <f>BS15</f>
        <v>0</v>
      </c>
      <c r="BW15" s="42">
        <f>BR15</f>
        <v>0</v>
      </c>
      <c r="BX15" s="42">
        <f>BQ15</f>
        <v>1</v>
      </c>
      <c r="BY15" s="42">
        <f>BU15</f>
        <v>1</v>
      </c>
      <c r="BZ15" s="42">
        <f>BT15</f>
        <v>3</v>
      </c>
      <c r="CB15" s="42">
        <f>IF(OR(AE14="",AG14=""),"",IF(AE14&gt;AG14,1,0))</f>
        <v>0</v>
      </c>
      <c r="CC15" s="42">
        <f>IF(OR(AE14="",AG14=""),"",IF(AE14=AG14,1,0))</f>
        <v>0</v>
      </c>
      <c r="CD15" s="42">
        <f>IF(OR(AE14="",AG14=""),"",IF(AE14&lt;AG14,1,0))</f>
        <v>1</v>
      </c>
      <c r="CE15" s="42">
        <f>IF(OR(AE14="",AG14=""),"",AE14)</f>
        <v>1</v>
      </c>
      <c r="CF15" s="42">
        <f>IF(OR(AE14="",AG14=""),"",AG14)</f>
        <v>4</v>
      </c>
      <c r="CG15" s="42">
        <f>CD15</f>
        <v>1</v>
      </c>
      <c r="CH15" s="42">
        <f>CC15</f>
        <v>0</v>
      </c>
      <c r="CI15" s="42">
        <f>CB15</f>
        <v>0</v>
      </c>
      <c r="CJ15" s="42">
        <f>CF15</f>
        <v>4</v>
      </c>
      <c r="CK15" s="42">
        <f>CE15</f>
        <v>1</v>
      </c>
      <c r="CM15" s="42">
        <f>IF(OR(AN14="",AP14=""),"",IF(AN14&gt;AP14,1,0))</f>
        <v>0</v>
      </c>
      <c r="CN15" s="42">
        <f>IF(OR(AN14="",AP14=""),"",IF(AN14=AP14,1,0))</f>
        <v>0</v>
      </c>
      <c r="CO15" s="42">
        <f>IF(OR(AN14="",AP14=""),"",IF(AN14&lt;AP14,1,0))</f>
        <v>1</v>
      </c>
      <c r="CP15" s="42">
        <f>IF(OR(AN14="",AP14=""),"",AN14)</f>
        <v>2</v>
      </c>
      <c r="CQ15" s="42">
        <f>IF(OR(AN14="",AP14=""),"",AP14)</f>
        <v>7</v>
      </c>
      <c r="CR15" s="42">
        <f>CO15</f>
        <v>1</v>
      </c>
      <c r="CS15" s="42">
        <f>CN15</f>
        <v>0</v>
      </c>
      <c r="CT15" s="42">
        <f>CM15</f>
        <v>0</v>
      </c>
      <c r="CU15" s="42">
        <f>CQ15</f>
        <v>7</v>
      </c>
      <c r="CV15" s="42">
        <f>CP15</f>
        <v>2</v>
      </c>
    </row>
    <row r="16" spans="1:100" ht="16.5" customHeight="1" x14ac:dyDescent="0.2">
      <c r="A16" s="10">
        <f>A13+1</f>
        <v>4</v>
      </c>
      <c r="B16" s="11" t="s">
        <v>0</v>
      </c>
      <c r="C16" s="12">
        <f>C19+1</f>
        <v>2</v>
      </c>
      <c r="D16" s="13"/>
      <c r="E16" s="13"/>
      <c r="F16" s="13"/>
      <c r="G16" s="13"/>
      <c r="H16" s="14" t="s">
        <v>1</v>
      </c>
      <c r="I16" s="15">
        <v>4</v>
      </c>
      <c r="J16" s="10">
        <f>A16</f>
        <v>4</v>
      </c>
      <c r="K16" s="11" t="s">
        <v>0</v>
      </c>
      <c r="L16" s="12">
        <f>C13</f>
        <v>3</v>
      </c>
      <c r="M16" s="13"/>
      <c r="N16" s="13"/>
      <c r="O16" s="13"/>
      <c r="P16" s="13"/>
      <c r="Q16" s="14" t="s">
        <v>1</v>
      </c>
      <c r="R16" s="15">
        <v>5</v>
      </c>
      <c r="S16" s="10">
        <f>J16</f>
        <v>4</v>
      </c>
      <c r="T16" s="11" t="s">
        <v>0</v>
      </c>
      <c r="U16" s="12">
        <f>L13</f>
        <v>4</v>
      </c>
      <c r="V16" s="13"/>
      <c r="W16" s="13"/>
      <c r="X16" s="13"/>
      <c r="Y16" s="13"/>
      <c r="Z16" s="14" t="s">
        <v>1</v>
      </c>
      <c r="AA16" s="15">
        <v>1</v>
      </c>
      <c r="AB16" s="10">
        <f>S16</f>
        <v>4</v>
      </c>
      <c r="AC16" s="11" t="s">
        <v>0</v>
      </c>
      <c r="AD16" s="12">
        <f>U13</f>
        <v>5</v>
      </c>
      <c r="AE16" s="13"/>
      <c r="AF16" s="13"/>
      <c r="AG16" s="13"/>
      <c r="AH16" s="13"/>
      <c r="AI16" s="14" t="s">
        <v>1</v>
      </c>
      <c r="AJ16" s="15">
        <v>2</v>
      </c>
      <c r="AK16" s="10">
        <f>AB16</f>
        <v>4</v>
      </c>
      <c r="AL16" s="11" t="s">
        <v>0</v>
      </c>
      <c r="AM16" s="12">
        <f>AD13</f>
        <v>1</v>
      </c>
      <c r="AN16" s="13"/>
      <c r="AO16" s="13"/>
      <c r="AP16" s="13"/>
      <c r="AQ16" s="13"/>
      <c r="AR16" s="14" t="s">
        <v>1</v>
      </c>
      <c r="AS16" s="15">
        <v>3</v>
      </c>
    </row>
    <row r="17" spans="1:100" ht="21" customHeight="1" x14ac:dyDescent="0.2">
      <c r="A17" s="38"/>
      <c r="B17" s="11"/>
      <c r="C17" s="11"/>
      <c r="D17" s="35">
        <v>4</v>
      </c>
      <c r="E17" s="32" t="s">
        <v>0</v>
      </c>
      <c r="F17" s="35">
        <v>2</v>
      </c>
      <c r="G17" s="11"/>
      <c r="H17" s="11"/>
      <c r="I17" s="39"/>
      <c r="J17" s="38"/>
      <c r="K17" s="11"/>
      <c r="L17" s="11"/>
      <c r="M17" s="35">
        <v>5</v>
      </c>
      <c r="N17" s="32" t="s">
        <v>0</v>
      </c>
      <c r="O17" s="35">
        <v>5</v>
      </c>
      <c r="P17" s="11"/>
      <c r="Q17" s="11"/>
      <c r="R17" s="39"/>
      <c r="S17" s="38"/>
      <c r="T17" s="11"/>
      <c r="U17" s="11"/>
      <c r="V17" s="35">
        <v>4</v>
      </c>
      <c r="W17" s="32" t="s">
        <v>0</v>
      </c>
      <c r="X17" s="35">
        <v>5</v>
      </c>
      <c r="Y17" s="11"/>
      <c r="Z17" s="11"/>
      <c r="AA17" s="39"/>
      <c r="AB17" s="38"/>
      <c r="AC17" s="11"/>
      <c r="AD17" s="11"/>
      <c r="AE17" s="35">
        <v>1</v>
      </c>
      <c r="AF17" s="32" t="s">
        <v>0</v>
      </c>
      <c r="AG17" s="35">
        <v>1</v>
      </c>
      <c r="AH17" s="11"/>
      <c r="AI17" s="11"/>
      <c r="AJ17" s="39"/>
      <c r="AK17" s="38"/>
      <c r="AL17" s="11"/>
      <c r="AM17" s="11"/>
      <c r="AN17" s="35">
        <v>4</v>
      </c>
      <c r="AO17" s="32" t="s">
        <v>0</v>
      </c>
      <c r="AP17" s="35">
        <v>3</v>
      </c>
      <c r="AQ17" s="11"/>
      <c r="AR17" s="11"/>
      <c r="AS17" s="39"/>
    </row>
    <row r="18" spans="1:100" ht="16.5" customHeight="1" x14ac:dyDescent="0.2">
      <c r="A18" s="37" t="str">
        <f>VLOOKUP(A16,$A$23:$H$42,2,0)</f>
        <v>SÍRIO</v>
      </c>
      <c r="B18" s="8"/>
      <c r="C18" s="8"/>
      <c r="D18" s="8"/>
      <c r="E18" s="8"/>
      <c r="F18" s="8"/>
      <c r="G18" s="8"/>
      <c r="H18" s="8"/>
      <c r="I18" s="36" t="str">
        <f>VLOOKUP(C16,$M$23:$T$42,2,0)</f>
        <v>MARCÃO DIAS</v>
      </c>
      <c r="J18" s="37" t="str">
        <f>VLOOKUP(J16,$A$23:$H$42,2,0)</f>
        <v>SÍRIO</v>
      </c>
      <c r="K18" s="8"/>
      <c r="L18" s="8"/>
      <c r="M18" s="8"/>
      <c r="N18" s="8"/>
      <c r="O18" s="8"/>
      <c r="P18" s="8"/>
      <c r="Q18" s="8"/>
      <c r="R18" s="36" t="str">
        <f>I15</f>
        <v>NORBERTO</v>
      </c>
      <c r="S18" s="37" t="str">
        <f>J18</f>
        <v>SÍRIO</v>
      </c>
      <c r="T18" s="8"/>
      <c r="U18" s="8"/>
      <c r="V18" s="8"/>
      <c r="W18" s="8"/>
      <c r="X18" s="8"/>
      <c r="Y18" s="8"/>
      <c r="Z18" s="8"/>
      <c r="AA18" s="36" t="str">
        <f>R15</f>
        <v>ZANELLA</v>
      </c>
      <c r="AB18" s="37" t="str">
        <f>S18</f>
        <v>SÍRIO</v>
      </c>
      <c r="AC18" s="8"/>
      <c r="AD18" s="8"/>
      <c r="AE18" s="8"/>
      <c r="AF18" s="8"/>
      <c r="AG18" s="8"/>
      <c r="AH18" s="8"/>
      <c r="AI18" s="8"/>
      <c r="AJ18" s="36" t="s">
        <v>164</v>
      </c>
      <c r="AK18" s="37" t="str">
        <f>AB18</f>
        <v>SÍRIO</v>
      </c>
      <c r="AL18" s="8"/>
      <c r="AM18" s="8"/>
      <c r="AN18" s="8"/>
      <c r="AO18" s="8"/>
      <c r="AP18" s="8"/>
      <c r="AQ18" s="8"/>
      <c r="AR18" s="8"/>
      <c r="AS18" s="36" t="str">
        <f>AJ15</f>
        <v>MARCIO COSTA</v>
      </c>
      <c r="AU18" s="42">
        <f>IF(OR(D17="",F17=""),"",IF(D17&gt;F17,1,0))</f>
        <v>1</v>
      </c>
      <c r="AV18" s="42">
        <f>IF(OR(D17="",F17=""),"",IF(D17=F17,1,0))</f>
        <v>0</v>
      </c>
      <c r="AW18" s="42">
        <f>IF(OR(D17="",F17=""),"",IF(D17&lt;F17,1,0))</f>
        <v>0</v>
      </c>
      <c r="AX18" s="42">
        <f>IF(OR(D17="",F17=""),"",D17)</f>
        <v>4</v>
      </c>
      <c r="AY18" s="42">
        <f>IF(OR(D17="",F17=""),"",F17)</f>
        <v>2</v>
      </c>
      <c r="AZ18" s="42">
        <f>AW18</f>
        <v>0</v>
      </c>
      <c r="BA18" s="42">
        <f>AV18</f>
        <v>0</v>
      </c>
      <c r="BB18" s="42">
        <f>AU18</f>
        <v>1</v>
      </c>
      <c r="BC18" s="42">
        <f>AY18</f>
        <v>2</v>
      </c>
      <c r="BD18" s="42">
        <f>AX18</f>
        <v>4</v>
      </c>
      <c r="BF18" s="42">
        <f>IF(OR(M17="",O17=""),"",IF(M17&gt;O17,1,0))</f>
        <v>0</v>
      </c>
      <c r="BG18" s="42">
        <f>IF(OR(M17="",O17=""),"",IF(M17=O17,1,0))</f>
        <v>1</v>
      </c>
      <c r="BH18" s="42">
        <f>IF(OR(M17="",O17=""),"",IF(M17&lt;O17,1,0))</f>
        <v>0</v>
      </c>
      <c r="BI18" s="42">
        <f>IF(OR(M17="",O17=""),"",M17)</f>
        <v>5</v>
      </c>
      <c r="BJ18" s="42">
        <f>IF(OR(M17="",O17=""),"",O17)</f>
        <v>5</v>
      </c>
      <c r="BK18" s="42">
        <f>BH18</f>
        <v>0</v>
      </c>
      <c r="BL18" s="42">
        <f>BG18</f>
        <v>1</v>
      </c>
      <c r="BM18" s="42">
        <f>BF18</f>
        <v>0</v>
      </c>
      <c r="BN18" s="42">
        <f>BJ18</f>
        <v>5</v>
      </c>
      <c r="BO18" s="42">
        <f>BI18</f>
        <v>5</v>
      </c>
      <c r="BQ18" s="42">
        <f>IF(OR(V17="",X17=""),"",IF(V17&gt;X17,1,0))</f>
        <v>0</v>
      </c>
      <c r="BR18" s="42">
        <f>IF(OR(V17="",X17=""),"",IF(V17=X17,1,0))</f>
        <v>0</v>
      </c>
      <c r="BS18" s="42">
        <f>IF(OR(V17="",X17=""),"",IF(V17&lt;X17,1,0))</f>
        <v>1</v>
      </c>
      <c r="BT18" s="42">
        <f>IF(OR(V17="",X17=""),"",V17)</f>
        <v>4</v>
      </c>
      <c r="BU18" s="42">
        <f>IF(OR(V17="",X17=""),"",X17)</f>
        <v>5</v>
      </c>
      <c r="BV18" s="42">
        <f>BS18</f>
        <v>1</v>
      </c>
      <c r="BW18" s="42">
        <f>BR18</f>
        <v>0</v>
      </c>
      <c r="BX18" s="42">
        <f>BQ18</f>
        <v>0</v>
      </c>
      <c r="BY18" s="42">
        <f>BU18</f>
        <v>5</v>
      </c>
      <c r="BZ18" s="42">
        <f>BT18</f>
        <v>4</v>
      </c>
      <c r="CB18" s="42">
        <f>IF(OR(AE17="",AG17=""),"",IF(AE17&gt;AG17,1,0))</f>
        <v>0</v>
      </c>
      <c r="CC18" s="42">
        <f>IF(OR(AE17="",AG17=""),"",IF(AE17=AG17,1,0))</f>
        <v>1</v>
      </c>
      <c r="CD18" s="42">
        <f>IF(OR(AE17="",AG17=""),"",IF(AE17&lt;AG17,1,0))</f>
        <v>0</v>
      </c>
      <c r="CE18" s="42">
        <f>IF(OR(AE17="",AG17=""),"",AE17)</f>
        <v>1</v>
      </c>
      <c r="CF18" s="42">
        <f>IF(OR(AE17="",AG17=""),"",AG17)</f>
        <v>1</v>
      </c>
      <c r="CG18" s="42">
        <f>CD18</f>
        <v>0</v>
      </c>
      <c r="CH18" s="42">
        <f>CC18</f>
        <v>1</v>
      </c>
      <c r="CI18" s="42">
        <f>CB18</f>
        <v>0</v>
      </c>
      <c r="CJ18" s="42">
        <f>CF18</f>
        <v>1</v>
      </c>
      <c r="CK18" s="42">
        <f>CE18</f>
        <v>1</v>
      </c>
      <c r="CM18" s="42">
        <f>IF(OR(AN17="",AP17=""),"",IF(AN17&gt;AP17,1,0))</f>
        <v>1</v>
      </c>
      <c r="CN18" s="42">
        <f>IF(OR(AN17="",AP17=""),"",IF(AN17=AP17,1,0))</f>
        <v>0</v>
      </c>
      <c r="CO18" s="42">
        <f>IF(OR(AN17="",AP17=""),"",IF(AN17&lt;AP17,1,0))</f>
        <v>0</v>
      </c>
      <c r="CP18" s="42">
        <f>IF(OR(AN17="",AP17=""),"",AN17)</f>
        <v>4</v>
      </c>
      <c r="CQ18" s="42">
        <f>IF(OR(AN17="",AP17=""),"",AP17)</f>
        <v>3</v>
      </c>
      <c r="CR18" s="42">
        <f>CO18</f>
        <v>0</v>
      </c>
      <c r="CS18" s="42">
        <f>CN18</f>
        <v>0</v>
      </c>
      <c r="CT18" s="42">
        <f>CM18</f>
        <v>1</v>
      </c>
      <c r="CU18" s="42">
        <f>CQ18</f>
        <v>3</v>
      </c>
      <c r="CV18" s="42">
        <f>CP18</f>
        <v>4</v>
      </c>
    </row>
    <row r="19" spans="1:100" ht="16.5" customHeight="1" x14ac:dyDescent="0.2">
      <c r="A19" s="10">
        <f>A16+1</f>
        <v>5</v>
      </c>
      <c r="B19" s="11" t="s">
        <v>0</v>
      </c>
      <c r="C19" s="12">
        <v>1</v>
      </c>
      <c r="D19" s="13"/>
      <c r="E19" s="13"/>
      <c r="F19" s="13"/>
      <c r="G19" s="13"/>
      <c r="H19" s="14" t="s">
        <v>1</v>
      </c>
      <c r="I19" s="15">
        <v>5</v>
      </c>
      <c r="J19" s="10">
        <f>A19</f>
        <v>5</v>
      </c>
      <c r="K19" s="11" t="s">
        <v>0</v>
      </c>
      <c r="L19" s="12">
        <f>C16</f>
        <v>2</v>
      </c>
      <c r="M19" s="13"/>
      <c r="N19" s="13"/>
      <c r="O19" s="13"/>
      <c r="P19" s="13"/>
      <c r="Q19" s="14" t="s">
        <v>1</v>
      </c>
      <c r="R19" s="15">
        <v>1</v>
      </c>
      <c r="S19" s="10">
        <f>J19</f>
        <v>5</v>
      </c>
      <c r="T19" s="11" t="s">
        <v>0</v>
      </c>
      <c r="U19" s="12">
        <f>L16</f>
        <v>3</v>
      </c>
      <c r="V19" s="13"/>
      <c r="W19" s="13"/>
      <c r="X19" s="13"/>
      <c r="Y19" s="13"/>
      <c r="Z19" s="14" t="s">
        <v>1</v>
      </c>
      <c r="AA19" s="15">
        <v>2</v>
      </c>
      <c r="AB19" s="10">
        <f>S19</f>
        <v>5</v>
      </c>
      <c r="AC19" s="11" t="s">
        <v>0</v>
      </c>
      <c r="AD19" s="12">
        <f>U16</f>
        <v>4</v>
      </c>
      <c r="AE19" s="13"/>
      <c r="AF19" s="13"/>
      <c r="AG19" s="13"/>
      <c r="AH19" s="13"/>
      <c r="AI19" s="14" t="s">
        <v>1</v>
      </c>
      <c r="AJ19" s="15">
        <v>3</v>
      </c>
      <c r="AK19" s="10">
        <f>AB19</f>
        <v>5</v>
      </c>
      <c r="AL19" s="11" t="s">
        <v>0</v>
      </c>
      <c r="AM19" s="12">
        <f>AD16</f>
        <v>5</v>
      </c>
      <c r="AN19" s="13"/>
      <c r="AO19" s="13"/>
      <c r="AP19" s="13"/>
      <c r="AQ19" s="13"/>
      <c r="AR19" s="14" t="s">
        <v>1</v>
      </c>
      <c r="AS19" s="15">
        <v>4</v>
      </c>
    </row>
    <row r="20" spans="1:100" ht="21" customHeight="1" x14ac:dyDescent="0.2">
      <c r="A20" s="38"/>
      <c r="B20" s="11"/>
      <c r="C20" s="11"/>
      <c r="D20" s="35">
        <v>2</v>
      </c>
      <c r="E20" s="32" t="s">
        <v>0</v>
      </c>
      <c r="F20" s="35">
        <v>5</v>
      </c>
      <c r="G20" s="11"/>
      <c r="H20" s="11"/>
      <c r="I20" s="39"/>
      <c r="J20" s="38"/>
      <c r="K20" s="11"/>
      <c r="L20" s="11"/>
      <c r="M20" s="35">
        <v>2</v>
      </c>
      <c r="N20" s="32" t="s">
        <v>0</v>
      </c>
      <c r="O20" s="35">
        <v>3</v>
      </c>
      <c r="P20" s="11"/>
      <c r="Q20" s="11"/>
      <c r="R20" s="39"/>
      <c r="S20" s="38"/>
      <c r="T20" s="11"/>
      <c r="U20" s="11"/>
      <c r="V20" s="35">
        <v>2</v>
      </c>
      <c r="W20" s="32" t="s">
        <v>0</v>
      </c>
      <c r="X20" s="35">
        <v>4</v>
      </c>
      <c r="Y20" s="11"/>
      <c r="Z20" s="11"/>
      <c r="AA20" s="39"/>
      <c r="AB20" s="38"/>
      <c r="AC20" s="11"/>
      <c r="AD20" s="11"/>
      <c r="AE20" s="35">
        <v>2</v>
      </c>
      <c r="AF20" s="32" t="s">
        <v>0</v>
      </c>
      <c r="AG20" s="35">
        <v>5</v>
      </c>
      <c r="AH20" s="11"/>
      <c r="AI20" s="11"/>
      <c r="AJ20" s="39"/>
      <c r="AK20" s="38"/>
      <c r="AL20" s="11"/>
      <c r="AM20" s="11"/>
      <c r="AN20" s="35">
        <v>1</v>
      </c>
      <c r="AO20" s="32" t="s">
        <v>0</v>
      </c>
      <c r="AP20" s="35">
        <v>5</v>
      </c>
      <c r="AQ20" s="11"/>
      <c r="AR20" s="11"/>
      <c r="AS20" s="39"/>
    </row>
    <row r="21" spans="1:100" ht="16.5" customHeight="1" x14ac:dyDescent="0.2">
      <c r="A21" s="37" t="str">
        <f>VLOOKUP(A19,$A$23:$H$42,2,0)</f>
        <v>TATI</v>
      </c>
      <c r="B21" s="8"/>
      <c r="C21" s="8"/>
      <c r="D21" s="8"/>
      <c r="E21" s="8"/>
      <c r="F21" s="8"/>
      <c r="G21" s="8"/>
      <c r="H21" s="8"/>
      <c r="I21" s="36" t="str">
        <f>VLOOKUP(C19,$M$23:$T$42,2,0)</f>
        <v>MARCIO COSTA</v>
      </c>
      <c r="J21" s="37" t="str">
        <f>VLOOKUP(J19,$A$23:$H$42,2,0)</f>
        <v>TATI</v>
      </c>
      <c r="K21" s="8"/>
      <c r="L21" s="8"/>
      <c r="M21" s="8"/>
      <c r="N21" s="8"/>
      <c r="O21" s="8"/>
      <c r="P21" s="8"/>
      <c r="Q21" s="8"/>
      <c r="R21" s="36" t="str">
        <f>I18</f>
        <v>MARCÃO DIAS</v>
      </c>
      <c r="S21" s="37" t="s">
        <v>505</v>
      </c>
      <c r="T21" s="8"/>
      <c r="U21" s="8"/>
      <c r="V21" s="8"/>
      <c r="W21" s="8"/>
      <c r="X21" s="8"/>
      <c r="Y21" s="8"/>
      <c r="Z21" s="8"/>
      <c r="AA21" s="36" t="str">
        <f>R18</f>
        <v>NORBERTO</v>
      </c>
      <c r="AB21" s="37" t="str">
        <f>S21</f>
        <v>Rodrigo Giovanetti</v>
      </c>
      <c r="AC21" s="8"/>
      <c r="AD21" s="8"/>
      <c r="AE21" s="8"/>
      <c r="AF21" s="8"/>
      <c r="AG21" s="8"/>
      <c r="AH21" s="8"/>
      <c r="AI21" s="8"/>
      <c r="AJ21" s="36" t="str">
        <f>AA18</f>
        <v>ZANELLA</v>
      </c>
      <c r="AK21" s="37" t="s">
        <v>510</v>
      </c>
      <c r="AL21" s="8"/>
      <c r="AM21" s="8"/>
      <c r="AN21" s="8"/>
      <c r="AO21" s="8"/>
      <c r="AP21" s="8"/>
      <c r="AQ21" s="8"/>
      <c r="AR21" s="8"/>
      <c r="AS21" s="36" t="str">
        <f>AJ18</f>
        <v>LIRA</v>
      </c>
      <c r="AU21" s="42">
        <f>IF(OR(D20="",F20=""),"",IF(D20&gt;F20,1,0))</f>
        <v>0</v>
      </c>
      <c r="AV21" s="42">
        <f>IF(OR(D20="",F20=""),"",IF(D20=F20,1,0))</f>
        <v>0</v>
      </c>
      <c r="AW21" s="42">
        <f>IF(OR(D20="",F20=""),"",IF(D20&lt;F20,1,0))</f>
        <v>1</v>
      </c>
      <c r="AX21" s="42">
        <f>IF(OR(D20="",F20=""),"",D20)</f>
        <v>2</v>
      </c>
      <c r="AY21" s="42">
        <f>IF(OR(D20="",F20=""),"",F20)</f>
        <v>5</v>
      </c>
      <c r="AZ21" s="42">
        <f>AW21</f>
        <v>1</v>
      </c>
      <c r="BA21" s="42">
        <f>AV21</f>
        <v>0</v>
      </c>
      <c r="BB21" s="42">
        <f>AU21</f>
        <v>0</v>
      </c>
      <c r="BC21" s="42">
        <f>AY21</f>
        <v>5</v>
      </c>
      <c r="BD21" s="42">
        <f>AX21</f>
        <v>2</v>
      </c>
      <c r="BF21" s="42">
        <f>IF(OR(M20="",O20=""),"",IF(M20&gt;O20,1,0))</f>
        <v>0</v>
      </c>
      <c r="BG21" s="42">
        <f>IF(OR(M20="",O20=""),"",IF(M20=O20,1,0))</f>
        <v>0</v>
      </c>
      <c r="BH21" s="42">
        <f>IF(OR(M20="",O20=""),"",IF(M20&lt;O20,1,0))</f>
        <v>1</v>
      </c>
      <c r="BI21" s="42">
        <f>IF(OR(M20="",O20=""),"",M20)</f>
        <v>2</v>
      </c>
      <c r="BJ21" s="42">
        <f>IF(OR(M20="",O20=""),"",O20)</f>
        <v>3</v>
      </c>
      <c r="BK21" s="42">
        <f>BH21</f>
        <v>1</v>
      </c>
      <c r="BL21" s="42">
        <f>BG21</f>
        <v>0</v>
      </c>
      <c r="BM21" s="42">
        <f>BF21</f>
        <v>0</v>
      </c>
      <c r="BN21" s="42">
        <f>BJ21</f>
        <v>3</v>
      </c>
      <c r="BO21" s="42">
        <f>BI21</f>
        <v>2</v>
      </c>
      <c r="BQ21" s="42">
        <f>IF(OR(V20="",X20=""),"",IF(V20&gt;X20,1,0))</f>
        <v>0</v>
      </c>
      <c r="BR21" s="42">
        <f>IF(OR(V20="",X20=""),"",IF(V20=X20,1,0))</f>
        <v>0</v>
      </c>
      <c r="BS21" s="42">
        <f>IF(OR(V20="",X20=""),"",IF(V20&lt;X20,1,0))</f>
        <v>1</v>
      </c>
      <c r="BT21" s="42">
        <f>IF(OR(V20="",X20=""),"",V20)</f>
        <v>2</v>
      </c>
      <c r="BU21" s="42">
        <f>IF(OR(V20="",X20=""),"",X20)</f>
        <v>4</v>
      </c>
      <c r="BV21" s="42">
        <f>BS21</f>
        <v>1</v>
      </c>
      <c r="BW21" s="42">
        <f>BR21</f>
        <v>0</v>
      </c>
      <c r="BX21" s="42">
        <f>BQ21</f>
        <v>0</v>
      </c>
      <c r="BY21" s="42">
        <f>BU21</f>
        <v>4</v>
      </c>
      <c r="BZ21" s="42">
        <f>BT21</f>
        <v>2</v>
      </c>
      <c r="CB21" s="42">
        <f>IF(OR(AE20="",AG20=""),"",IF(AE20&gt;AG20,1,0))</f>
        <v>0</v>
      </c>
      <c r="CC21" s="42">
        <f>IF(OR(AE20="",AG20=""),"",IF(AE20=AG20,1,0))</f>
        <v>0</v>
      </c>
      <c r="CD21" s="42">
        <f>IF(OR(AE20="",AG20=""),"",IF(AE20&lt;AG20,1,0))</f>
        <v>1</v>
      </c>
      <c r="CE21" s="42">
        <f>IF(OR(AE20="",AG20=""),"",AE20)</f>
        <v>2</v>
      </c>
      <c r="CF21" s="42">
        <f>IF(OR(AE20="",AG20=""),"",AG20)</f>
        <v>5</v>
      </c>
      <c r="CG21" s="42">
        <f>CD21</f>
        <v>1</v>
      </c>
      <c r="CH21" s="42">
        <f>CC21</f>
        <v>0</v>
      </c>
      <c r="CI21" s="42">
        <f>CB21</f>
        <v>0</v>
      </c>
      <c r="CJ21" s="42">
        <f>CF21</f>
        <v>5</v>
      </c>
      <c r="CK21" s="42">
        <f>CE21</f>
        <v>2</v>
      </c>
      <c r="CM21" s="42">
        <f>IF(OR(AN20="",AP20=""),"",IF(AN20&gt;AP20,1,0))</f>
        <v>0</v>
      </c>
      <c r="CN21" s="42">
        <f>IF(OR(AN20="",AP20=""),"",IF(AN20=AP20,1,0))</f>
        <v>0</v>
      </c>
      <c r="CO21" s="42">
        <f>IF(OR(AN20="",AP20=""),"",IF(AN20&lt;AP20,1,0))</f>
        <v>1</v>
      </c>
      <c r="CP21" s="42">
        <f>IF(OR(AN20="",AP20=""),"",AN20)</f>
        <v>1</v>
      </c>
      <c r="CQ21" s="42">
        <f>IF(OR(AN20="",AP20=""),"",AP20)</f>
        <v>5</v>
      </c>
      <c r="CR21" s="42">
        <f>CO21</f>
        <v>1</v>
      </c>
      <c r="CS21" s="42">
        <f>CN21</f>
        <v>0</v>
      </c>
      <c r="CT21" s="42">
        <f>CM21</f>
        <v>0</v>
      </c>
      <c r="CU21" s="42">
        <f>CQ21</f>
        <v>5</v>
      </c>
      <c r="CV21" s="42">
        <f>CP21</f>
        <v>1</v>
      </c>
    </row>
    <row r="22" spans="1:100" ht="21" customHeight="1" x14ac:dyDescent="0.2">
      <c r="A22" s="17" t="s">
        <v>14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17" t="s">
        <v>15</v>
      </c>
      <c r="N22" s="20"/>
      <c r="O22" s="20"/>
      <c r="P22" s="20"/>
      <c r="Q22" s="20"/>
      <c r="R22" s="17"/>
      <c r="S22" s="20"/>
      <c r="T22" s="20"/>
      <c r="U22" s="20"/>
      <c r="V22" s="20"/>
      <c r="W22" s="20"/>
      <c r="X22" s="20"/>
      <c r="Y22" s="5"/>
      <c r="Z22" s="5"/>
      <c r="AA22" s="5"/>
      <c r="AB22" s="5"/>
      <c r="AC22" s="5"/>
      <c r="AE22" s="16" t="s">
        <v>20</v>
      </c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114"/>
    </row>
    <row r="23" spans="1:100" s="27" customFormat="1" ht="21" customHeight="1" x14ac:dyDescent="0.25">
      <c r="A23" s="24">
        <v>1</v>
      </c>
      <c r="B23" s="259" t="s">
        <v>506</v>
      </c>
      <c r="C23" s="260"/>
      <c r="D23" s="260"/>
      <c r="E23" s="260"/>
      <c r="F23" s="260"/>
      <c r="G23" s="260"/>
      <c r="H23" s="261"/>
      <c r="I23" s="28" t="s">
        <v>8</v>
      </c>
      <c r="J23" s="26"/>
      <c r="K23" s="262">
        <v>1749</v>
      </c>
      <c r="L23" s="263"/>
      <c r="M23" s="24">
        <v>1</v>
      </c>
      <c r="N23" s="259" t="s">
        <v>160</v>
      </c>
      <c r="O23" s="260"/>
      <c r="P23" s="260"/>
      <c r="Q23" s="260"/>
      <c r="R23" s="260"/>
      <c r="S23" s="260"/>
      <c r="T23" s="261"/>
      <c r="U23" s="28" t="s">
        <v>22</v>
      </c>
      <c r="V23" s="26"/>
      <c r="W23" s="262">
        <v>2030</v>
      </c>
      <c r="X23" s="263"/>
      <c r="AE23" s="33" t="s">
        <v>19</v>
      </c>
      <c r="AF23" s="25"/>
      <c r="AG23" s="270" t="s">
        <v>516</v>
      </c>
      <c r="AH23" s="270"/>
      <c r="AI23" s="270"/>
      <c r="AJ23" s="270"/>
      <c r="AK23" s="270"/>
      <c r="AL23" s="270"/>
      <c r="AM23" s="270"/>
      <c r="AN23" s="270"/>
      <c r="AO23" s="270"/>
      <c r="AP23" s="270"/>
      <c r="AQ23" s="270"/>
      <c r="AR23" s="270"/>
      <c r="AS23" s="270"/>
    </row>
    <row r="24" spans="1:100" s="27" customFormat="1" ht="21" customHeight="1" x14ac:dyDescent="0.25">
      <c r="A24" s="24">
        <v>2</v>
      </c>
      <c r="B24" s="259" t="s">
        <v>507</v>
      </c>
      <c r="C24" s="260"/>
      <c r="D24" s="260"/>
      <c r="E24" s="260"/>
      <c r="F24" s="260"/>
      <c r="G24" s="260"/>
      <c r="H24" s="261"/>
      <c r="I24" s="28" t="s">
        <v>8</v>
      </c>
      <c r="J24" s="26"/>
      <c r="K24" s="262">
        <v>133</v>
      </c>
      <c r="L24" s="263"/>
      <c r="M24" s="24">
        <v>2</v>
      </c>
      <c r="N24" s="259" t="s">
        <v>513</v>
      </c>
      <c r="O24" s="260"/>
      <c r="P24" s="260"/>
      <c r="Q24" s="260"/>
      <c r="R24" s="260"/>
      <c r="S24" s="260"/>
      <c r="T24" s="261"/>
      <c r="U24" s="28" t="s">
        <v>22</v>
      </c>
      <c r="V24" s="26"/>
      <c r="W24" s="262">
        <v>2315</v>
      </c>
      <c r="X24" s="263"/>
    </row>
    <row r="25" spans="1:100" s="27" customFormat="1" ht="21" customHeight="1" x14ac:dyDescent="0.25">
      <c r="A25" s="24">
        <v>3</v>
      </c>
      <c r="B25" s="259" t="s">
        <v>508</v>
      </c>
      <c r="C25" s="260"/>
      <c r="D25" s="260"/>
      <c r="E25" s="260"/>
      <c r="F25" s="260"/>
      <c r="G25" s="260"/>
      <c r="H25" s="261"/>
      <c r="I25" s="28" t="s">
        <v>8</v>
      </c>
      <c r="J25" s="26"/>
      <c r="K25" s="262">
        <v>692</v>
      </c>
      <c r="L25" s="263"/>
      <c r="M25" s="24">
        <v>3</v>
      </c>
      <c r="N25" s="259" t="s">
        <v>514</v>
      </c>
      <c r="O25" s="260"/>
      <c r="P25" s="260"/>
      <c r="Q25" s="260"/>
      <c r="R25" s="260"/>
      <c r="S25" s="260"/>
      <c r="T25" s="261"/>
      <c r="U25" s="28" t="s">
        <v>22</v>
      </c>
      <c r="V25" s="26"/>
      <c r="W25" s="262">
        <v>1843</v>
      </c>
      <c r="X25" s="263"/>
      <c r="AA25" s="34" t="s">
        <v>21</v>
      </c>
    </row>
    <row r="26" spans="1:100" s="27" customFormat="1" ht="21" customHeight="1" x14ac:dyDescent="0.25">
      <c r="A26" s="24">
        <v>4</v>
      </c>
      <c r="B26" s="259" t="s">
        <v>509</v>
      </c>
      <c r="C26" s="260"/>
      <c r="D26" s="260"/>
      <c r="E26" s="260"/>
      <c r="F26" s="260"/>
      <c r="G26" s="260"/>
      <c r="H26" s="261"/>
      <c r="I26" s="28" t="s">
        <v>8</v>
      </c>
      <c r="J26" s="26"/>
      <c r="K26" s="262">
        <v>361</v>
      </c>
      <c r="L26" s="263"/>
      <c r="M26" s="24">
        <v>4</v>
      </c>
      <c r="N26" s="259" t="s">
        <v>128</v>
      </c>
      <c r="O26" s="260"/>
      <c r="P26" s="260"/>
      <c r="Q26" s="260"/>
      <c r="R26" s="260"/>
      <c r="S26" s="260"/>
      <c r="T26" s="261"/>
      <c r="U26" s="28" t="s">
        <v>22</v>
      </c>
      <c r="V26" s="26"/>
      <c r="W26" s="262">
        <v>2128</v>
      </c>
      <c r="X26" s="263"/>
      <c r="AA26" s="264" t="s">
        <v>501</v>
      </c>
      <c r="AB26" s="265"/>
      <c r="AC26" s="265"/>
      <c r="AD26" s="265"/>
      <c r="AE26" s="265"/>
      <c r="AF26" s="265"/>
      <c r="AG26" s="266"/>
      <c r="AH26" s="272">
        <f>AQ4</f>
        <v>17</v>
      </c>
      <c r="AI26" s="276"/>
      <c r="AJ26" s="278" t="s">
        <v>3</v>
      </c>
      <c r="AK26" s="271">
        <f>AS4</f>
        <v>33</v>
      </c>
      <c r="AL26" s="272"/>
      <c r="AM26" s="264" t="s">
        <v>500</v>
      </c>
      <c r="AN26" s="265"/>
      <c r="AO26" s="265"/>
      <c r="AP26" s="265"/>
      <c r="AQ26" s="265"/>
      <c r="AR26" s="265"/>
      <c r="AS26" s="266"/>
    </row>
    <row r="27" spans="1:100" s="27" customFormat="1" ht="21" customHeight="1" x14ac:dyDescent="0.25">
      <c r="A27" s="24">
        <v>5</v>
      </c>
      <c r="B27" s="259" t="s">
        <v>510</v>
      </c>
      <c r="C27" s="260"/>
      <c r="D27" s="260"/>
      <c r="E27" s="260"/>
      <c r="F27" s="260"/>
      <c r="G27" s="260"/>
      <c r="H27" s="261"/>
      <c r="I27" s="28" t="s">
        <v>8</v>
      </c>
      <c r="J27" s="26"/>
      <c r="K27" s="262">
        <v>154</v>
      </c>
      <c r="L27" s="263"/>
      <c r="M27" s="24">
        <v>5</v>
      </c>
      <c r="N27" s="259" t="s">
        <v>515</v>
      </c>
      <c r="O27" s="260"/>
      <c r="P27" s="260"/>
      <c r="Q27" s="260"/>
      <c r="R27" s="260"/>
      <c r="S27" s="260"/>
      <c r="T27" s="261"/>
      <c r="U27" s="28" t="s">
        <v>22</v>
      </c>
      <c r="V27" s="26"/>
      <c r="W27" s="262">
        <v>2491</v>
      </c>
      <c r="X27" s="263"/>
      <c r="Y27" s="31"/>
      <c r="Z27" s="31"/>
      <c r="AA27" s="267"/>
      <c r="AB27" s="268"/>
      <c r="AC27" s="268"/>
      <c r="AD27" s="268"/>
      <c r="AE27" s="268"/>
      <c r="AF27" s="268"/>
      <c r="AG27" s="269"/>
      <c r="AH27" s="274"/>
      <c r="AI27" s="277"/>
      <c r="AJ27" s="278"/>
      <c r="AK27" s="273"/>
      <c r="AL27" s="274"/>
      <c r="AM27" s="267"/>
      <c r="AN27" s="268"/>
      <c r="AO27" s="268"/>
      <c r="AP27" s="268"/>
      <c r="AQ27" s="268"/>
      <c r="AR27" s="268"/>
      <c r="AS27" s="269"/>
    </row>
    <row r="28" spans="1:100" s="27" customFormat="1" ht="21" customHeight="1" x14ac:dyDescent="0.25">
      <c r="A28" s="24" t="s">
        <v>9</v>
      </c>
      <c r="B28" s="259" t="s">
        <v>511</v>
      </c>
      <c r="C28" s="260"/>
      <c r="D28" s="260"/>
      <c r="E28" s="260"/>
      <c r="F28" s="260"/>
      <c r="G28" s="260"/>
      <c r="H28" s="261"/>
      <c r="I28" s="28" t="s">
        <v>8</v>
      </c>
      <c r="J28" s="26"/>
      <c r="K28" s="262">
        <v>2588</v>
      </c>
      <c r="L28" s="263"/>
      <c r="M28" s="24" t="s">
        <v>9</v>
      </c>
      <c r="N28" s="259" t="s">
        <v>164</v>
      </c>
      <c r="O28" s="260"/>
      <c r="P28" s="260"/>
      <c r="Q28" s="260"/>
      <c r="R28" s="260"/>
      <c r="S28" s="260"/>
      <c r="T28" s="261"/>
      <c r="U28" s="28" t="s">
        <v>22</v>
      </c>
      <c r="V28" s="26"/>
      <c r="W28" s="262">
        <v>2409</v>
      </c>
      <c r="X28" s="263"/>
      <c r="Y28" s="31"/>
      <c r="Z28" s="31"/>
      <c r="AA28" s="31"/>
      <c r="AB28" s="31"/>
    </row>
    <row r="29" spans="1:100" s="27" customFormat="1" ht="21" customHeight="1" x14ac:dyDescent="0.25">
      <c r="A29" s="24" t="s">
        <v>10</v>
      </c>
      <c r="B29" s="259" t="s">
        <v>512</v>
      </c>
      <c r="C29" s="260"/>
      <c r="D29" s="260"/>
      <c r="E29" s="260"/>
      <c r="F29" s="260"/>
      <c r="G29" s="260"/>
      <c r="H29" s="261"/>
      <c r="I29" s="28" t="s">
        <v>8</v>
      </c>
      <c r="J29" s="26"/>
      <c r="K29" s="262">
        <v>1895</v>
      </c>
      <c r="L29" s="263"/>
      <c r="M29" s="24" t="s">
        <v>10</v>
      </c>
      <c r="N29" s="259"/>
      <c r="O29" s="260"/>
      <c r="P29" s="260"/>
      <c r="Q29" s="260"/>
      <c r="R29" s="260"/>
      <c r="S29" s="260"/>
      <c r="T29" s="261"/>
      <c r="U29" s="28" t="s">
        <v>22</v>
      </c>
      <c r="V29" s="26"/>
      <c r="W29" s="262"/>
      <c r="X29" s="263"/>
      <c r="Y29" s="31"/>
      <c r="Z29" s="31"/>
      <c r="AA29" s="110"/>
      <c r="AB29" s="110"/>
      <c r="AC29" s="110"/>
      <c r="AD29" s="110"/>
      <c r="AE29" s="110"/>
      <c r="AF29" s="110"/>
      <c r="AG29" s="110"/>
      <c r="AM29" s="110"/>
      <c r="AN29" s="110"/>
      <c r="AO29" s="110"/>
      <c r="AP29" s="110"/>
      <c r="AQ29" s="110"/>
      <c r="AR29" s="110"/>
      <c r="AS29" s="110"/>
    </row>
    <row r="30" spans="1:100" s="27" customFormat="1" ht="21" customHeight="1" x14ac:dyDescent="0.25">
      <c r="A30" s="24" t="s">
        <v>11</v>
      </c>
      <c r="B30" s="259"/>
      <c r="C30" s="260"/>
      <c r="D30" s="260"/>
      <c r="E30" s="260"/>
      <c r="F30" s="260"/>
      <c r="G30" s="260"/>
      <c r="H30" s="261"/>
      <c r="I30" s="28" t="s">
        <v>8</v>
      </c>
      <c r="J30" s="26"/>
      <c r="K30" s="262"/>
      <c r="L30" s="263"/>
      <c r="M30" s="24" t="s">
        <v>11</v>
      </c>
      <c r="N30" s="259"/>
      <c r="O30" s="260"/>
      <c r="P30" s="260"/>
      <c r="Q30" s="260"/>
      <c r="R30" s="260"/>
      <c r="S30" s="260"/>
      <c r="T30" s="261"/>
      <c r="U30" s="28" t="s">
        <v>22</v>
      </c>
      <c r="V30" s="26"/>
      <c r="W30" s="262"/>
      <c r="X30" s="263"/>
      <c r="Y30" s="31"/>
      <c r="Z30" s="31"/>
      <c r="AA30" s="30" t="s">
        <v>17</v>
      </c>
      <c r="AB30" s="29"/>
      <c r="AC30" s="29"/>
      <c r="AD30" s="29"/>
      <c r="AE30" s="29"/>
      <c r="AF30" s="29"/>
      <c r="AG30" s="29"/>
      <c r="AM30" s="30" t="s">
        <v>18</v>
      </c>
      <c r="AN30" s="29"/>
      <c r="AO30" s="29"/>
      <c r="AP30" s="29"/>
      <c r="AQ30" s="29"/>
      <c r="AR30" s="29"/>
      <c r="AS30" s="29"/>
    </row>
    <row r="31" spans="1:100" s="27" customFormat="1" ht="21" customHeight="1" x14ac:dyDescent="0.25">
      <c r="A31" s="24" t="s">
        <v>12</v>
      </c>
      <c r="B31" s="259" t="str">
        <f>IF(K31&gt;0,VLOOKUP(K31,Federados!$A$1:$B$480,2,0),"")</f>
        <v/>
      </c>
      <c r="C31" s="260"/>
      <c r="D31" s="260"/>
      <c r="E31" s="260"/>
      <c r="F31" s="260"/>
      <c r="G31" s="260"/>
      <c r="H31" s="261"/>
      <c r="I31" s="28" t="s">
        <v>8</v>
      </c>
      <c r="J31" s="26"/>
      <c r="K31" s="262"/>
      <c r="L31" s="263"/>
      <c r="M31" s="24" t="s">
        <v>12</v>
      </c>
      <c r="N31" s="259" t="str">
        <f>IF(W31&gt;0,VLOOKUP(W31,Federados!$A$1:$B$480,2,0),"")</f>
        <v/>
      </c>
      <c r="O31" s="260"/>
      <c r="P31" s="260"/>
      <c r="Q31" s="260"/>
      <c r="R31" s="260"/>
      <c r="S31" s="260"/>
      <c r="T31" s="261"/>
      <c r="U31" s="28" t="s">
        <v>22</v>
      </c>
      <c r="V31" s="26"/>
      <c r="W31" s="262"/>
      <c r="X31" s="263"/>
      <c r="Y31" s="31"/>
      <c r="Z31" s="31"/>
      <c r="AA31" s="31"/>
      <c r="AB31" s="31"/>
      <c r="AG31" s="110"/>
      <c r="AH31" s="110"/>
      <c r="AI31" s="110"/>
      <c r="AJ31" s="110"/>
      <c r="AK31" s="110"/>
      <c r="AL31" s="110"/>
      <c r="AM31" s="110"/>
      <c r="AN31" s="110"/>
    </row>
    <row r="32" spans="1:100" s="27" customFormat="1" ht="21" customHeight="1" x14ac:dyDescent="0.25">
      <c r="A32" s="24" t="s">
        <v>13</v>
      </c>
      <c r="B32" s="259" t="str">
        <f>IF(K32&gt;0,VLOOKUP(K32,Federados!$A$1:$B$480,2,0),"")</f>
        <v/>
      </c>
      <c r="C32" s="260"/>
      <c r="D32" s="260"/>
      <c r="E32" s="260"/>
      <c r="F32" s="260"/>
      <c r="G32" s="260"/>
      <c r="H32" s="261"/>
      <c r="I32" s="28" t="s">
        <v>8</v>
      </c>
      <c r="J32" s="26"/>
      <c r="K32" s="262"/>
      <c r="L32" s="263"/>
      <c r="M32" s="24" t="s">
        <v>13</v>
      </c>
      <c r="N32" s="259" t="str">
        <f>IF(W32&gt;0,VLOOKUP(W32,Federados!$A$1:$B$480,2,0),"")</f>
        <v/>
      </c>
      <c r="O32" s="260"/>
      <c r="P32" s="260"/>
      <c r="Q32" s="260"/>
      <c r="R32" s="260"/>
      <c r="S32" s="260"/>
      <c r="T32" s="261"/>
      <c r="U32" s="28" t="s">
        <v>22</v>
      </c>
      <c r="V32" s="26"/>
      <c r="W32" s="262"/>
      <c r="X32" s="263"/>
      <c r="Y32" s="31"/>
      <c r="Z32" s="31"/>
      <c r="AA32" s="31"/>
      <c r="AB32" s="31"/>
      <c r="AG32" s="30" t="s">
        <v>16</v>
      </c>
      <c r="AH32" s="29"/>
      <c r="AI32" s="29"/>
      <c r="AJ32" s="29"/>
      <c r="AK32" s="29"/>
      <c r="AL32" s="29"/>
      <c r="AM32" s="29"/>
      <c r="AN32" s="29"/>
    </row>
    <row r="33" spans="1:40" s="27" customFormat="1" ht="21" customHeight="1" outlineLevel="1" x14ac:dyDescent="0.25">
      <c r="A33" s="24" t="s">
        <v>80</v>
      </c>
      <c r="B33" s="259" t="str">
        <f>IF(K33&gt;0,VLOOKUP(K33,Federados!$A$1:$B$480,2,0),"")</f>
        <v/>
      </c>
      <c r="C33" s="260"/>
      <c r="D33" s="260"/>
      <c r="E33" s="260"/>
      <c r="F33" s="260"/>
      <c r="G33" s="260"/>
      <c r="H33" s="261"/>
      <c r="I33" s="28" t="s">
        <v>8</v>
      </c>
      <c r="J33" s="26"/>
      <c r="K33" s="262"/>
      <c r="L33" s="263"/>
      <c r="M33" s="24" t="s">
        <v>80</v>
      </c>
      <c r="N33" s="259" t="str">
        <f>IF(W33&gt;0,VLOOKUP(W33,Federados!$A$1:$B$480,2,0),"")</f>
        <v/>
      </c>
      <c r="O33" s="260"/>
      <c r="P33" s="260"/>
      <c r="Q33" s="260"/>
      <c r="R33" s="260"/>
      <c r="S33" s="260"/>
      <c r="T33" s="261"/>
      <c r="U33" s="28" t="s">
        <v>22</v>
      </c>
      <c r="V33" s="26"/>
      <c r="W33" s="262"/>
      <c r="X33" s="263"/>
      <c r="Y33" s="31"/>
      <c r="Z33" s="31"/>
      <c r="AA33" s="31"/>
      <c r="AB33" s="31"/>
      <c r="AG33" s="30"/>
      <c r="AH33" s="29"/>
      <c r="AI33" s="29"/>
      <c r="AJ33" s="29"/>
      <c r="AK33" s="29"/>
      <c r="AL33" s="29"/>
      <c r="AM33" s="29"/>
      <c r="AN33" s="29"/>
    </row>
    <row r="34" spans="1:40" s="27" customFormat="1" ht="21" customHeight="1" outlineLevel="1" x14ac:dyDescent="0.25">
      <c r="A34" s="24" t="s">
        <v>81</v>
      </c>
      <c r="B34" s="259" t="str">
        <f>IF(K34&gt;0,VLOOKUP(K34,Federados!$A$1:$B$480,2,0),"")</f>
        <v/>
      </c>
      <c r="C34" s="260"/>
      <c r="D34" s="260"/>
      <c r="E34" s="260"/>
      <c r="F34" s="260"/>
      <c r="G34" s="260"/>
      <c r="H34" s="261"/>
      <c r="I34" s="28" t="s">
        <v>8</v>
      </c>
      <c r="J34" s="26"/>
      <c r="K34" s="262"/>
      <c r="L34" s="263"/>
      <c r="M34" s="24" t="s">
        <v>81</v>
      </c>
      <c r="N34" s="259" t="str">
        <f>IF(W34&gt;0,VLOOKUP(W34,Federados!$A$1:$B$480,2,0),"")</f>
        <v/>
      </c>
      <c r="O34" s="260"/>
      <c r="P34" s="260"/>
      <c r="Q34" s="260"/>
      <c r="R34" s="260"/>
      <c r="S34" s="260"/>
      <c r="T34" s="261"/>
      <c r="U34" s="28" t="s">
        <v>22</v>
      </c>
      <c r="V34" s="26"/>
      <c r="W34" s="262"/>
      <c r="X34" s="263"/>
      <c r="Y34" s="31"/>
      <c r="Z34" s="31"/>
      <c r="AA34" s="31"/>
      <c r="AB34" s="31"/>
      <c r="AG34" s="30"/>
      <c r="AH34" s="29"/>
      <c r="AI34" s="29"/>
      <c r="AJ34" s="29"/>
      <c r="AK34" s="29"/>
      <c r="AL34" s="29"/>
      <c r="AM34" s="29"/>
      <c r="AN34" s="29"/>
    </row>
    <row r="35" spans="1:40" s="27" customFormat="1" ht="21" customHeight="1" outlineLevel="1" x14ac:dyDescent="0.25">
      <c r="A35" s="24" t="s">
        <v>82</v>
      </c>
      <c r="B35" s="259" t="str">
        <f>IF(K35&gt;0,VLOOKUP(K35,Federados!$A$1:$B$480,2,0),"")</f>
        <v/>
      </c>
      <c r="C35" s="260"/>
      <c r="D35" s="260"/>
      <c r="E35" s="260"/>
      <c r="F35" s="260"/>
      <c r="G35" s="260"/>
      <c r="H35" s="261"/>
      <c r="I35" s="28" t="s">
        <v>8</v>
      </c>
      <c r="J35" s="26"/>
      <c r="K35" s="262"/>
      <c r="L35" s="263"/>
      <c r="M35" s="24" t="s">
        <v>82</v>
      </c>
      <c r="N35" s="259" t="str">
        <f>IF(W35&gt;0,VLOOKUP(W35,Federados!$A$1:$B$480,2,0),"")</f>
        <v/>
      </c>
      <c r="O35" s="260"/>
      <c r="P35" s="260"/>
      <c r="Q35" s="260"/>
      <c r="R35" s="260"/>
      <c r="S35" s="260"/>
      <c r="T35" s="261"/>
      <c r="U35" s="28" t="s">
        <v>22</v>
      </c>
      <c r="V35" s="26"/>
      <c r="W35" s="262"/>
      <c r="X35" s="263"/>
      <c r="Y35" s="31"/>
      <c r="Z35" s="31"/>
      <c r="AA35" s="31"/>
      <c r="AB35" s="31"/>
      <c r="AG35" s="30"/>
      <c r="AH35" s="29"/>
      <c r="AI35" s="29"/>
      <c r="AJ35" s="29"/>
      <c r="AK35" s="29"/>
      <c r="AL35" s="29"/>
      <c r="AM35" s="29"/>
      <c r="AN35" s="29"/>
    </row>
    <row r="36" spans="1:40" s="27" customFormat="1" ht="21" customHeight="1" outlineLevel="1" x14ac:dyDescent="0.25">
      <c r="A36" s="24" t="s">
        <v>83</v>
      </c>
      <c r="B36" s="259" t="str">
        <f>IF(K36&gt;0,VLOOKUP(K36,Federados!$A$1:$B$480,2,0),"")</f>
        <v/>
      </c>
      <c r="C36" s="260"/>
      <c r="D36" s="260"/>
      <c r="E36" s="260"/>
      <c r="F36" s="260"/>
      <c r="G36" s="260"/>
      <c r="H36" s="261"/>
      <c r="I36" s="28" t="s">
        <v>8</v>
      </c>
      <c r="J36" s="26"/>
      <c r="K36" s="262"/>
      <c r="L36" s="263"/>
      <c r="M36" s="24" t="s">
        <v>83</v>
      </c>
      <c r="N36" s="259" t="str">
        <f>IF(W36&gt;0,VLOOKUP(W36,Federados!$A$1:$B$480,2,0),"")</f>
        <v/>
      </c>
      <c r="O36" s="260"/>
      <c r="P36" s="260"/>
      <c r="Q36" s="260"/>
      <c r="R36" s="260"/>
      <c r="S36" s="260"/>
      <c r="T36" s="261"/>
      <c r="U36" s="28" t="s">
        <v>22</v>
      </c>
      <c r="V36" s="26"/>
      <c r="W36" s="262"/>
      <c r="X36" s="263"/>
      <c r="Y36" s="31"/>
      <c r="Z36" s="31"/>
      <c r="AA36" s="31"/>
      <c r="AB36" s="31"/>
      <c r="AG36" s="30"/>
      <c r="AH36" s="29"/>
      <c r="AI36" s="29"/>
      <c r="AJ36" s="29"/>
      <c r="AK36" s="29"/>
      <c r="AL36" s="29"/>
      <c r="AM36" s="29"/>
      <c r="AN36" s="29"/>
    </row>
    <row r="37" spans="1:40" s="27" customFormat="1" ht="21" customHeight="1" outlineLevel="1" x14ac:dyDescent="0.25">
      <c r="A37" s="24" t="s">
        <v>84</v>
      </c>
      <c r="B37" s="259" t="str">
        <f>IF(K37&gt;0,VLOOKUP(K37,Federados!$A$1:$B$480,2,0),"")</f>
        <v/>
      </c>
      <c r="C37" s="260"/>
      <c r="D37" s="260"/>
      <c r="E37" s="260"/>
      <c r="F37" s="260"/>
      <c r="G37" s="260"/>
      <c r="H37" s="261"/>
      <c r="I37" s="28" t="s">
        <v>8</v>
      </c>
      <c r="J37" s="26"/>
      <c r="K37" s="262"/>
      <c r="L37" s="263"/>
      <c r="M37" s="24" t="s">
        <v>84</v>
      </c>
      <c r="N37" s="259" t="str">
        <f>IF(W37&gt;0,VLOOKUP(W37,Federados!$A$1:$B$480,2,0),"")</f>
        <v/>
      </c>
      <c r="O37" s="260"/>
      <c r="P37" s="260"/>
      <c r="Q37" s="260"/>
      <c r="R37" s="260"/>
      <c r="S37" s="260"/>
      <c r="T37" s="261"/>
      <c r="U37" s="28" t="s">
        <v>22</v>
      </c>
      <c r="V37" s="26"/>
      <c r="W37" s="262"/>
      <c r="X37" s="263"/>
      <c r="Y37" s="31"/>
      <c r="Z37" s="31"/>
      <c r="AA37" s="31"/>
      <c r="AB37" s="31"/>
      <c r="AG37" s="30"/>
      <c r="AH37" s="29"/>
      <c r="AI37" s="29"/>
      <c r="AJ37" s="29"/>
      <c r="AK37" s="29"/>
      <c r="AL37" s="29"/>
      <c r="AM37" s="29"/>
      <c r="AN37" s="29"/>
    </row>
    <row r="38" spans="1:40" s="27" customFormat="1" ht="21" customHeight="1" outlineLevel="1" x14ac:dyDescent="0.25">
      <c r="A38" s="24" t="s">
        <v>85</v>
      </c>
      <c r="B38" s="259" t="str">
        <f>IF(K38&gt;0,VLOOKUP(K38,Federados!$A$1:$B$480,2,0),"")</f>
        <v/>
      </c>
      <c r="C38" s="260"/>
      <c r="D38" s="260"/>
      <c r="E38" s="260"/>
      <c r="F38" s="260"/>
      <c r="G38" s="260"/>
      <c r="H38" s="261"/>
      <c r="I38" s="28" t="s">
        <v>8</v>
      </c>
      <c r="J38" s="26"/>
      <c r="K38" s="262"/>
      <c r="L38" s="263"/>
      <c r="M38" s="24" t="s">
        <v>85</v>
      </c>
      <c r="N38" s="259" t="str">
        <f>IF(W38&gt;0,VLOOKUP(W38,Federados!$A$1:$B$480,2,0),"")</f>
        <v/>
      </c>
      <c r="O38" s="260"/>
      <c r="P38" s="260"/>
      <c r="Q38" s="260"/>
      <c r="R38" s="260"/>
      <c r="S38" s="260"/>
      <c r="T38" s="261"/>
      <c r="U38" s="28" t="s">
        <v>22</v>
      </c>
      <c r="V38" s="26"/>
      <c r="W38" s="262"/>
      <c r="X38" s="263"/>
      <c r="Y38" s="31"/>
      <c r="Z38" s="31"/>
      <c r="AA38" s="31"/>
      <c r="AB38" s="31"/>
      <c r="AG38" s="30"/>
      <c r="AH38" s="29"/>
      <c r="AI38" s="29"/>
      <c r="AJ38" s="29"/>
      <c r="AK38" s="29"/>
      <c r="AL38" s="29"/>
      <c r="AM38" s="29"/>
      <c r="AN38" s="29"/>
    </row>
    <row r="39" spans="1:40" s="27" customFormat="1" ht="21" customHeight="1" outlineLevel="1" x14ac:dyDescent="0.25">
      <c r="A39" s="24" t="s">
        <v>86</v>
      </c>
      <c r="B39" s="259" t="str">
        <f>IF(K39&gt;0,VLOOKUP(K39,Federados!$A$1:$B$480,2,0),"")</f>
        <v/>
      </c>
      <c r="C39" s="260"/>
      <c r="D39" s="260"/>
      <c r="E39" s="260"/>
      <c r="F39" s="260"/>
      <c r="G39" s="260"/>
      <c r="H39" s="261"/>
      <c r="I39" s="28" t="s">
        <v>8</v>
      </c>
      <c r="J39" s="26"/>
      <c r="K39" s="262"/>
      <c r="L39" s="263"/>
      <c r="M39" s="24" t="s">
        <v>86</v>
      </c>
      <c r="N39" s="259" t="str">
        <f>IF(W39&gt;0,VLOOKUP(W39,Federados!$A$1:$B$480,2,0),"")</f>
        <v/>
      </c>
      <c r="O39" s="260"/>
      <c r="P39" s="260"/>
      <c r="Q39" s="260"/>
      <c r="R39" s="260"/>
      <c r="S39" s="260"/>
      <c r="T39" s="261"/>
      <c r="U39" s="28" t="s">
        <v>22</v>
      </c>
      <c r="V39" s="26"/>
      <c r="W39" s="262"/>
      <c r="X39" s="263"/>
      <c r="Y39" s="31"/>
      <c r="Z39" s="31"/>
      <c r="AA39" s="31"/>
      <c r="AB39" s="31"/>
      <c r="AG39" s="30"/>
      <c r="AH39" s="29"/>
      <c r="AI39" s="29"/>
      <c r="AJ39" s="29"/>
      <c r="AK39" s="29"/>
      <c r="AL39" s="29"/>
      <c r="AM39" s="29"/>
      <c r="AN39" s="29"/>
    </row>
    <row r="40" spans="1:40" s="27" customFormat="1" ht="21" customHeight="1" outlineLevel="1" x14ac:dyDescent="0.25">
      <c r="A40" s="24" t="s">
        <v>87</v>
      </c>
      <c r="B40" s="259" t="str">
        <f>IF(K40&gt;0,VLOOKUP(K40,Federados!$A$1:$B$480,2,0),"")</f>
        <v/>
      </c>
      <c r="C40" s="260"/>
      <c r="D40" s="260"/>
      <c r="E40" s="260"/>
      <c r="F40" s="260"/>
      <c r="G40" s="260"/>
      <c r="H40" s="261"/>
      <c r="I40" s="28" t="s">
        <v>8</v>
      </c>
      <c r="J40" s="26"/>
      <c r="K40" s="262"/>
      <c r="L40" s="263"/>
      <c r="M40" s="24" t="s">
        <v>87</v>
      </c>
      <c r="N40" s="259" t="str">
        <f>IF(W40&gt;0,VLOOKUP(W40,Federados!$A$1:$B$480,2,0),"")</f>
        <v/>
      </c>
      <c r="O40" s="260"/>
      <c r="P40" s="260"/>
      <c r="Q40" s="260"/>
      <c r="R40" s="260"/>
      <c r="S40" s="260"/>
      <c r="T40" s="261"/>
      <c r="U40" s="28" t="s">
        <v>22</v>
      </c>
      <c r="V40" s="26"/>
      <c r="W40" s="262"/>
      <c r="X40" s="263"/>
      <c r="Y40" s="31"/>
      <c r="Z40" s="31"/>
      <c r="AA40" s="31"/>
      <c r="AB40" s="31"/>
      <c r="AG40" s="30"/>
      <c r="AH40" s="29"/>
      <c r="AI40" s="29"/>
      <c r="AJ40" s="29"/>
      <c r="AK40" s="29"/>
      <c r="AL40" s="29"/>
      <c r="AM40" s="29"/>
      <c r="AN40" s="29"/>
    </row>
    <row r="41" spans="1:40" s="27" customFormat="1" ht="21" customHeight="1" outlineLevel="1" x14ac:dyDescent="0.25">
      <c r="A41" s="24" t="s">
        <v>88</v>
      </c>
      <c r="B41" s="259" t="str">
        <f>IF(K41&gt;0,VLOOKUP(K41,Federados!$A$1:$B$480,2,0),"")</f>
        <v/>
      </c>
      <c r="C41" s="260"/>
      <c r="D41" s="260"/>
      <c r="E41" s="260"/>
      <c r="F41" s="260"/>
      <c r="G41" s="260"/>
      <c r="H41" s="261"/>
      <c r="I41" s="28" t="s">
        <v>8</v>
      </c>
      <c r="J41" s="26"/>
      <c r="K41" s="262"/>
      <c r="L41" s="263"/>
      <c r="M41" s="24" t="s">
        <v>88</v>
      </c>
      <c r="N41" s="259" t="str">
        <f>IF(W41&gt;0,VLOOKUP(W41,Federados!$A$1:$B$480,2,0),"")</f>
        <v/>
      </c>
      <c r="O41" s="260"/>
      <c r="P41" s="260"/>
      <c r="Q41" s="260"/>
      <c r="R41" s="260"/>
      <c r="S41" s="260"/>
      <c r="T41" s="261"/>
      <c r="U41" s="28" t="s">
        <v>22</v>
      </c>
      <c r="V41" s="26"/>
      <c r="W41" s="262"/>
      <c r="X41" s="263"/>
      <c r="Y41" s="31"/>
      <c r="Z41" s="31"/>
      <c r="AA41" s="31"/>
      <c r="AB41" s="31"/>
      <c r="AG41" s="30"/>
      <c r="AH41" s="29"/>
      <c r="AI41" s="29"/>
      <c r="AJ41" s="29"/>
      <c r="AK41" s="29"/>
      <c r="AL41" s="29"/>
      <c r="AM41" s="29"/>
      <c r="AN41" s="29"/>
    </row>
    <row r="42" spans="1:40" s="27" customFormat="1" ht="21" customHeight="1" outlineLevel="1" x14ac:dyDescent="0.25">
      <c r="A42" s="24" t="s">
        <v>89</v>
      </c>
      <c r="B42" s="259" t="str">
        <f>IF(K42&gt;0,VLOOKUP(K42,Federados!$A$1:$B$480,2,0),"")</f>
        <v/>
      </c>
      <c r="C42" s="260"/>
      <c r="D42" s="260"/>
      <c r="E42" s="260"/>
      <c r="F42" s="260"/>
      <c r="G42" s="260"/>
      <c r="H42" s="261"/>
      <c r="I42" s="28" t="s">
        <v>8</v>
      </c>
      <c r="J42" s="26"/>
      <c r="K42" s="262"/>
      <c r="L42" s="263"/>
      <c r="M42" s="24" t="s">
        <v>89</v>
      </c>
      <c r="N42" s="259" t="str">
        <f>IF(W42&gt;0,VLOOKUP(W42,Federados!$A$1:$B$480,2,0),"")</f>
        <v/>
      </c>
      <c r="O42" s="260"/>
      <c r="P42" s="260"/>
      <c r="Q42" s="260"/>
      <c r="R42" s="260"/>
      <c r="S42" s="260"/>
      <c r="T42" s="261"/>
      <c r="U42" s="28" t="s">
        <v>22</v>
      </c>
      <c r="V42" s="26"/>
      <c r="W42" s="262"/>
      <c r="X42" s="263"/>
      <c r="Y42" s="31"/>
      <c r="Z42" s="31"/>
      <c r="AA42" s="31"/>
      <c r="AB42" s="31"/>
      <c r="AG42" s="30"/>
      <c r="AH42" s="29"/>
      <c r="AI42" s="29"/>
      <c r="AJ42" s="29"/>
      <c r="AK42" s="29"/>
      <c r="AL42" s="29"/>
      <c r="AM42" s="29"/>
      <c r="AN42" s="29"/>
    </row>
  </sheetData>
  <sheetProtection sheet="1" selectLockedCells="1"/>
  <mergeCells count="118">
    <mergeCell ref="A5:A6"/>
    <mergeCell ref="C5:C6"/>
    <mergeCell ref="B5:B6"/>
    <mergeCell ref="G4:G5"/>
    <mergeCell ref="H4:H5"/>
    <mergeCell ref="I4:I5"/>
    <mergeCell ref="J5:J6"/>
    <mergeCell ref="K5:K6"/>
    <mergeCell ref="L5:L6"/>
    <mergeCell ref="Y4:Y5"/>
    <mergeCell ref="Z4:Z5"/>
    <mergeCell ref="P4:P5"/>
    <mergeCell ref="Q4:Q5"/>
    <mergeCell ref="U5:U6"/>
    <mergeCell ref="AH4:AH5"/>
    <mergeCell ref="AI4:AI5"/>
    <mergeCell ref="AJ4:AJ5"/>
    <mergeCell ref="AB5:AB6"/>
    <mergeCell ref="R4:R5"/>
    <mergeCell ref="AA4:AA5"/>
    <mergeCell ref="S5:S6"/>
    <mergeCell ref="T5:T6"/>
    <mergeCell ref="AC5:AC6"/>
    <mergeCell ref="AD5:AD6"/>
    <mergeCell ref="AQ4:AQ5"/>
    <mergeCell ref="AR4:AR5"/>
    <mergeCell ref="AL5:AL6"/>
    <mergeCell ref="AM5:AM6"/>
    <mergeCell ref="AS4:AS5"/>
    <mergeCell ref="AK5:AK6"/>
    <mergeCell ref="W29:X29"/>
    <mergeCell ref="W30:X30"/>
    <mergeCell ref="W31:X31"/>
    <mergeCell ref="N29:T29"/>
    <mergeCell ref="N30:T30"/>
    <mergeCell ref="N31:T31"/>
    <mergeCell ref="W27:X27"/>
    <mergeCell ref="N27:T27"/>
    <mergeCell ref="AH26:AI27"/>
    <mergeCell ref="K31:L31"/>
    <mergeCell ref="AQ1:AS1"/>
    <mergeCell ref="AJ26:AJ27"/>
    <mergeCell ref="W28:X28"/>
    <mergeCell ref="W23:X23"/>
    <mergeCell ref="W24:X24"/>
    <mergeCell ref="W25:X25"/>
    <mergeCell ref="W26:X26"/>
    <mergeCell ref="AK26:AL27"/>
    <mergeCell ref="B26:H26"/>
    <mergeCell ref="B27:H27"/>
    <mergeCell ref="B31:H31"/>
    <mergeCell ref="AM1:AO1"/>
    <mergeCell ref="K28:L28"/>
    <mergeCell ref="K23:L23"/>
    <mergeCell ref="K24:L24"/>
    <mergeCell ref="K25:L25"/>
    <mergeCell ref="K26:L26"/>
    <mergeCell ref="K27:L27"/>
    <mergeCell ref="B28:H28"/>
    <mergeCell ref="B29:H29"/>
    <mergeCell ref="B30:H30"/>
    <mergeCell ref="N28:T28"/>
    <mergeCell ref="K29:L29"/>
    <mergeCell ref="K30:L30"/>
    <mergeCell ref="AM26:AS27"/>
    <mergeCell ref="AA26:AG27"/>
    <mergeCell ref="AG23:AS23"/>
    <mergeCell ref="B23:H23"/>
    <mergeCell ref="N23:T23"/>
    <mergeCell ref="N24:T24"/>
    <mergeCell ref="N25:T25"/>
    <mergeCell ref="N26:T26"/>
    <mergeCell ref="B24:H24"/>
    <mergeCell ref="B25:H25"/>
    <mergeCell ref="B32:H32"/>
    <mergeCell ref="K32:L32"/>
    <mergeCell ref="N32:T32"/>
    <mergeCell ref="W32:X32"/>
    <mergeCell ref="B33:H33"/>
    <mergeCell ref="K33:L33"/>
    <mergeCell ref="N33:T33"/>
    <mergeCell ref="W33:X33"/>
    <mergeCell ref="B34:H34"/>
    <mergeCell ref="K34:L34"/>
    <mergeCell ref="N34:T34"/>
    <mergeCell ref="W34:X34"/>
    <mergeCell ref="B35:H35"/>
    <mergeCell ref="K35:L35"/>
    <mergeCell ref="N35:T35"/>
    <mergeCell ref="W35:X35"/>
    <mergeCell ref="B36:H36"/>
    <mergeCell ref="K36:L36"/>
    <mergeCell ref="N36:T36"/>
    <mergeCell ref="W36:X36"/>
    <mergeCell ref="B37:H37"/>
    <mergeCell ref="K37:L37"/>
    <mergeCell ref="N37:T37"/>
    <mergeCell ref="W37:X37"/>
    <mergeCell ref="N41:T41"/>
    <mergeCell ref="W41:X41"/>
    <mergeCell ref="B38:H38"/>
    <mergeCell ref="K38:L38"/>
    <mergeCell ref="N38:T38"/>
    <mergeCell ref="W38:X38"/>
    <mergeCell ref="B39:H39"/>
    <mergeCell ref="K39:L39"/>
    <mergeCell ref="N39:T39"/>
    <mergeCell ref="W39:X39"/>
    <mergeCell ref="B42:H42"/>
    <mergeCell ref="K42:L42"/>
    <mergeCell ref="N42:T42"/>
    <mergeCell ref="W42:X42"/>
    <mergeCell ref="B40:H40"/>
    <mergeCell ref="K40:L40"/>
    <mergeCell ref="N40:T40"/>
    <mergeCell ref="W40:X40"/>
    <mergeCell ref="B41:H41"/>
    <mergeCell ref="K41:L41"/>
  </mergeCells>
  <dataValidations count="3">
    <dataValidation type="list" allowBlank="1" showInputMessage="1" showErrorMessage="1" errorTitle="FPFM - Súmula" error="Digite uma das opções a seguir:_x000a_A1, A2, B, C, M, J" sqref="AM1:AO1" xr:uid="{BD43A357-663C-46E5-9252-073F5FD5DDF1}">
      <formula1>"A1,A2,B,C,M,J"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J9 J12 J15 J18 J21 S9 AB9 AK9 AK12 AB12 S12 S15 AB15 AK15 AK18 AB18 S18 S21 AB21 AK21" xr:uid="{82E6B3C1-11E3-4BF8-8023-A47FDE8C071E}">
      <formula1>LS_EQUIPE1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R9 R12 R15 R18 R21 AA9 AJ9 AS9 AA12 AJ12 AS12 AA15 AJ15 AS15 AA18 AJ18 AS18 AA21 AJ21 AS21" xr:uid="{B9F4B47B-2A66-4D98-93DB-8FE96461962F}">
      <formula1>LS_EQUIPE2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7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1633A-717B-45D9-9BEE-56B34EEE2086}">
  <sheetPr>
    <pageSetUpPr fitToPage="1"/>
  </sheetPr>
  <dimension ref="A1:O150"/>
  <sheetViews>
    <sheetView showGridLines="0" topLeftCell="A4" zoomScaleNormal="100" workbookViewId="0">
      <selection activeCell="L5" sqref="L5"/>
    </sheetView>
  </sheetViews>
  <sheetFormatPr defaultColWidth="7.7109375" defaultRowHeight="12.75" outlineLevelRow="1" outlineLevelCol="1" x14ac:dyDescent="0.2"/>
  <cols>
    <col min="1" max="1" width="6.7109375" style="46" customWidth="1"/>
    <col min="2" max="2" width="7.7109375" style="58" customWidth="1"/>
    <col min="3" max="3" width="18.7109375" style="46" customWidth="1"/>
    <col min="4" max="12" width="6.7109375" style="46" customWidth="1"/>
    <col min="13" max="13" width="7.7109375" style="46"/>
    <col min="14" max="14" width="18.85546875" style="46" hidden="1" customWidth="1" outlineLevel="1"/>
    <col min="15" max="15" width="7.7109375" style="46" collapsed="1"/>
    <col min="16" max="16384" width="7.7109375" style="46"/>
  </cols>
  <sheetData>
    <row r="1" spans="1:14" ht="25.5" x14ac:dyDescent="0.2">
      <c r="C1" s="47" t="s">
        <v>51</v>
      </c>
      <c r="D1" s="48"/>
      <c r="E1" s="48"/>
      <c r="F1" s="48"/>
      <c r="G1" s="48"/>
      <c r="H1" s="48"/>
      <c r="I1" s="48"/>
      <c r="J1" s="48"/>
      <c r="K1" s="48"/>
      <c r="L1" s="48"/>
    </row>
    <row r="2" spans="1:14" ht="6" customHeight="1" x14ac:dyDescent="0.2"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4" ht="18" customHeight="1" x14ac:dyDescent="0.2">
      <c r="C3" s="48" t="s">
        <v>37</v>
      </c>
      <c r="D3" s="67" t="str">
        <f>Súmula!AA26</f>
        <v xml:space="preserve">Liga Litovale F. M </v>
      </c>
      <c r="E3" s="68"/>
      <c r="F3" s="68"/>
      <c r="G3" s="69">
        <f>Súmula!AH26</f>
        <v>17</v>
      </c>
      <c r="H3" s="66" t="s">
        <v>3</v>
      </c>
      <c r="I3" s="70">
        <f>Súmula!AK26</f>
        <v>33</v>
      </c>
      <c r="J3" s="71"/>
      <c r="K3" s="71"/>
      <c r="L3" s="72" t="str">
        <f>Súmula!AM26</f>
        <v>Cisplatina F.C.</v>
      </c>
    </row>
    <row r="4" spans="1:14" ht="6" customHeight="1" x14ac:dyDescent="0.2">
      <c r="C4" s="48"/>
      <c r="D4" s="49"/>
      <c r="E4" s="49"/>
      <c r="F4" s="49"/>
      <c r="G4" s="49"/>
      <c r="H4" s="50"/>
      <c r="I4" s="50"/>
      <c r="J4" s="50"/>
      <c r="K4" s="50"/>
      <c r="L4" s="49"/>
    </row>
    <row r="5" spans="1:14" ht="18" customHeight="1" x14ac:dyDescent="0.25">
      <c r="C5" s="48" t="s">
        <v>38</v>
      </c>
      <c r="D5" s="285" t="str">
        <f>Súmula!AG23</f>
        <v>21 de março de 2026</v>
      </c>
      <c r="E5" s="286"/>
      <c r="F5" s="287"/>
      <c r="G5" s="49"/>
      <c r="H5" s="50"/>
      <c r="I5" s="50"/>
      <c r="J5" s="50"/>
      <c r="K5" s="51" t="s">
        <v>39</v>
      </c>
      <c r="L5" s="73" t="str">
        <f>IF(Súmula!AM1="","",Súmula!AM1)</f>
        <v>M</v>
      </c>
    </row>
    <row r="6" spans="1:14" ht="6" customHeight="1" x14ac:dyDescent="0.2"/>
    <row r="7" spans="1:14" ht="18" customHeight="1" x14ac:dyDescent="0.2">
      <c r="A7" s="76" t="s">
        <v>40</v>
      </c>
      <c r="B7" s="77" t="s">
        <v>41</v>
      </c>
      <c r="C7" s="76" t="s">
        <v>42</v>
      </c>
      <c r="D7" s="76" t="s">
        <v>43</v>
      </c>
      <c r="E7" s="76" t="s">
        <v>47</v>
      </c>
      <c r="F7" s="76" t="s">
        <v>44</v>
      </c>
      <c r="G7" s="76" t="s">
        <v>45</v>
      </c>
      <c r="H7" s="76" t="s">
        <v>46</v>
      </c>
      <c r="I7" s="76" t="s">
        <v>52</v>
      </c>
      <c r="J7" s="76" t="s">
        <v>53</v>
      </c>
      <c r="K7" s="76" t="s">
        <v>54</v>
      </c>
      <c r="L7" s="76" t="s">
        <v>55</v>
      </c>
      <c r="N7" s="76" t="s">
        <v>74</v>
      </c>
    </row>
    <row r="8" spans="1:14" ht="18.95" customHeight="1" x14ac:dyDescent="0.2">
      <c r="A8" s="52">
        <f>Súmula!A23</f>
        <v>1</v>
      </c>
      <c r="B8" s="64">
        <f>IF(C8="","",Súmula!K23)</f>
        <v>1749</v>
      </c>
      <c r="C8" s="63" t="str">
        <f>IF(Súmula!B23="","",Súmula!B23)</f>
        <v>MARCELO MARTINS</v>
      </c>
      <c r="D8" s="52">
        <f>IF(C8="","",SUM(F8:H8))</f>
        <v>5</v>
      </c>
      <c r="E8" s="81">
        <f>IF(C8="","",(F8*2)+G8)</f>
        <v>8</v>
      </c>
      <c r="F8" s="52">
        <f>IF(C8="","",(SUMIF(Súmula!$A:$A,Resumo!$C8,Súmula!AU:AU)+SUMIF(Súmula!$J:$J,Resumo!$C8,Súmula!BF:BF)+SUMIF(Súmula!$S:$S,Resumo!$C8,Súmula!BQ:BQ)+SUMIF(Súmula!$AB:$AB,Resumo!$C8,Súmula!CB:CB)+SUMIF(Súmula!$AK:$AK,Resumo!$C8,Súmula!CM:CM)))</f>
        <v>3</v>
      </c>
      <c r="G8" s="52">
        <f>IF(C8="","",(SUMIF(Súmula!$A:$A,Resumo!$C8,Súmula!AV:AV)+SUMIF(Súmula!$J:$J,Resumo!$C8,Súmula!BG:BG)+SUMIF(Súmula!$S:$S,Resumo!$C8,Súmula!BR:BR)+SUMIF(Súmula!$AB:$AB,Resumo!$C8,Súmula!CC:CC)+SUMIF(Súmula!$AK:$AK,Resumo!$C8,Súmula!CN:CN)))</f>
        <v>2</v>
      </c>
      <c r="H8" s="52">
        <f>IF(C8="","",(SUMIF(Súmula!$A:$A,Resumo!$C8,Súmula!AW:AW)+SUMIF(Súmula!$J:$J,Resumo!$C8,Súmula!BH:BH)+SUMIF(Súmula!$S:$S,Resumo!$C8,Súmula!BS:BS)+SUMIF(Súmula!$AB:$AB,Resumo!$C8,Súmula!CD:CD)+SUMIF(Súmula!$AK:$AK,Resumo!$C8,Súmula!CO:CO)))</f>
        <v>0</v>
      </c>
      <c r="I8" s="52">
        <f>IF(C8="","",(SUMIF(Súmula!$A:$A,Resumo!$C8,Súmula!AX:AX)+SUMIF(Súmula!$J:$J,Resumo!$C8,Súmula!BI:BI)+SUMIF(Súmula!$S:$S,Resumo!$C8,Súmula!BT:BT)+SUMIF(Súmula!$AB:$AB,Resumo!$C8,Súmula!CE:CE)+SUMIF(Súmula!$AK:$AK,Resumo!$C8,Súmula!CP:CP)))</f>
        <v>17</v>
      </c>
      <c r="J8" s="52">
        <f>IF(C8="","",(SUMIF(Súmula!$A:$A,Resumo!$C8,Súmula!AY:AY)+SUMIF(Súmula!$J:$J,Resumo!$C8,Súmula!BJ:BJ)+SUMIF(Súmula!$S:$S,Resumo!$C8,Súmula!BU:BU)+SUMIF(Súmula!$AB:$AB,Resumo!$C8,Súmula!CF:CF)+SUMIF(Súmula!$AK:$AK,Resumo!$C8,Súmula!CQ:CQ)))</f>
        <v>12</v>
      </c>
      <c r="K8" s="52">
        <f>IF(C8="","",I8-J8)</f>
        <v>5</v>
      </c>
      <c r="L8" s="52"/>
      <c r="N8" s="52" t="str">
        <f>IF(N9="",IF(C8="","",PROPER(C8)&amp;" "&amp;E8&amp;"/"&amp;D8*2),IF(C8="","",PROPER(C8)&amp;" "&amp;E8&amp;"/"&amp;D8*2&amp;","))</f>
        <v>Marcelo Martins 8/10,</v>
      </c>
    </row>
    <row r="9" spans="1:14" ht="18.95" customHeight="1" x14ac:dyDescent="0.2">
      <c r="A9" s="52">
        <f>Súmula!A24</f>
        <v>2</v>
      </c>
      <c r="B9" s="64">
        <f>IF(C9="","",Súmula!K24)</f>
        <v>133</v>
      </c>
      <c r="C9" s="63" t="str">
        <f>IF(Súmula!B24="","",Súmula!B24)</f>
        <v>ELCIO</v>
      </c>
      <c r="D9" s="52">
        <f t="shared" ref="D9:D16" si="0">IF(C9="","",SUM(F9:H9))</f>
        <v>3</v>
      </c>
      <c r="E9" s="81">
        <f t="shared" ref="E9:E27" si="1">IF(C9="","",(F9*2)+G9)</f>
        <v>0</v>
      </c>
      <c r="F9" s="52">
        <f>IF(C9="","",(SUMIF(Súmula!$A:$A,Resumo!$C9,Súmula!AU:AU)+SUMIF(Súmula!$J:$J,Resumo!$C9,Súmula!BF:BF)+SUMIF(Súmula!$S:$S,Resumo!$C9,Súmula!BQ:BQ)+SUMIF(Súmula!$AB:$AB,Resumo!$C9,Súmula!CB:CB)+SUMIF(Súmula!$AK:$AK,Resumo!$C9,Súmula!CM:CM)))</f>
        <v>0</v>
      </c>
      <c r="G9" s="52">
        <f>IF(C9="","",(SUMIF(Súmula!$A:$A,Resumo!$C9,Súmula!AV:AV)+SUMIF(Súmula!$J:$J,Resumo!$C9,Súmula!BG:BG)+SUMIF(Súmula!$S:$S,Resumo!$C9,Súmula!BR:BR)+SUMIF(Súmula!$AB:$AB,Resumo!$C9,Súmula!CC:CC)+SUMIF(Súmula!$AK:$AK,Resumo!$C9,Súmula!CN:CN)))</f>
        <v>0</v>
      </c>
      <c r="H9" s="52">
        <f>IF(C9="","",(SUMIF(Súmula!$A:$A,Resumo!$C9,Súmula!AW:AW)+SUMIF(Súmula!$J:$J,Resumo!$C9,Súmula!BH:BH)+SUMIF(Súmula!$S:$S,Resumo!$C9,Súmula!BS:BS)+SUMIF(Súmula!$AB:$AB,Resumo!$C9,Súmula!CD:CD)+SUMIF(Súmula!$AK:$AK,Resumo!$C9,Súmula!CO:CO)))</f>
        <v>3</v>
      </c>
      <c r="I9" s="52">
        <f>IF(C9="","",(SUMIF(Súmula!$A:$A,Resumo!$C9,Súmula!AX:AX)+SUMIF(Súmula!$J:$J,Resumo!$C9,Súmula!BI:BI)+SUMIF(Súmula!$S:$S,Resumo!$C9,Súmula!BT:BT)+SUMIF(Súmula!$AB:$AB,Resumo!$C9,Súmula!CE:CE)+SUMIF(Súmula!$AK:$AK,Resumo!$C9,Súmula!CP:CP)))</f>
        <v>3</v>
      </c>
      <c r="J9" s="52">
        <f>IF(C9="","",(SUMIF(Súmula!$A:$A,Resumo!$C9,Súmula!AY:AY)+SUMIF(Súmula!$J:$J,Resumo!$C9,Súmula!BJ:BJ)+SUMIF(Súmula!$S:$S,Resumo!$C9,Súmula!BU:BU)+SUMIF(Súmula!$AB:$AB,Resumo!$C9,Súmula!CF:CF)+SUMIF(Súmula!$AK:$AK,Resumo!$C9,Súmula!CQ:CQ)))</f>
        <v>12</v>
      </c>
      <c r="K9" s="52">
        <f t="shared" ref="K9:K16" si="2">IF(C9="","",I9-J9)</f>
        <v>-9</v>
      </c>
      <c r="L9" s="52"/>
      <c r="N9" s="52" t="str">
        <f t="shared" ref="N9:N27" si="3">IF(N10="",IF(C9="","",PROPER(C9)&amp;" "&amp;E9&amp;"/"&amp;D9*2),IF(C9="","",PROPER(C9)&amp;" "&amp;E9&amp;"/"&amp;D9*2&amp;","))</f>
        <v>Elcio 0/6,</v>
      </c>
    </row>
    <row r="10" spans="1:14" ht="18.95" customHeight="1" x14ac:dyDescent="0.2">
      <c r="A10" s="52">
        <f>Súmula!A25</f>
        <v>3</v>
      </c>
      <c r="B10" s="64">
        <f>IF(C10="","",Súmula!K25)</f>
        <v>692</v>
      </c>
      <c r="C10" s="63" t="str">
        <f>IF(Súmula!B25="","",Súmula!B25)</f>
        <v>TONNIL</v>
      </c>
      <c r="D10" s="52">
        <f t="shared" si="0"/>
        <v>5</v>
      </c>
      <c r="E10" s="81">
        <f t="shared" si="1"/>
        <v>3</v>
      </c>
      <c r="F10" s="52">
        <f>IF(C10="","",(SUMIF(Súmula!$A:$A,Resumo!$C10,Súmula!AU:AU)+SUMIF(Súmula!$J:$J,Resumo!$C10,Súmula!BF:BF)+SUMIF(Súmula!$S:$S,Resumo!$C10,Súmula!BQ:BQ)+SUMIF(Súmula!$AB:$AB,Resumo!$C10,Súmula!CB:CB)+SUMIF(Súmula!$AK:$AK,Resumo!$C10,Súmula!CM:CM)))</f>
        <v>1</v>
      </c>
      <c r="G10" s="52">
        <f>IF(C10="","",(SUMIF(Súmula!$A:$A,Resumo!$C10,Súmula!AV:AV)+SUMIF(Súmula!$J:$J,Resumo!$C10,Súmula!BG:BG)+SUMIF(Súmula!$S:$S,Resumo!$C10,Súmula!BR:BR)+SUMIF(Súmula!$AB:$AB,Resumo!$C10,Súmula!CC:CC)+SUMIF(Súmula!$AK:$AK,Resumo!$C10,Súmula!CN:CN)))</f>
        <v>1</v>
      </c>
      <c r="H10" s="52">
        <f>IF(C10="","",(SUMIF(Súmula!$A:$A,Resumo!$C10,Súmula!AW:AW)+SUMIF(Súmula!$J:$J,Resumo!$C10,Súmula!BH:BH)+SUMIF(Súmula!$S:$S,Resumo!$C10,Súmula!BS:BS)+SUMIF(Súmula!$AB:$AB,Resumo!$C10,Súmula!CD:CD)+SUMIF(Súmula!$AK:$AK,Resumo!$C10,Súmula!CO:CO)))</f>
        <v>3</v>
      </c>
      <c r="I10" s="52">
        <f>IF(C10="","",(SUMIF(Súmula!$A:$A,Resumo!$C10,Súmula!AX:AX)+SUMIF(Súmula!$J:$J,Resumo!$C10,Súmula!BI:BI)+SUMIF(Súmula!$S:$S,Resumo!$C10,Súmula!BT:BT)+SUMIF(Súmula!$AB:$AB,Resumo!$C10,Súmula!CE:CE)+SUMIF(Súmula!$AK:$AK,Resumo!$C10,Súmula!CP:CP)))</f>
        <v>12</v>
      </c>
      <c r="J10" s="52">
        <f>IF(C10="","",(SUMIF(Súmula!$A:$A,Resumo!$C10,Súmula!AY:AY)+SUMIF(Súmula!$J:$J,Resumo!$C10,Súmula!BJ:BJ)+SUMIF(Súmula!$S:$S,Resumo!$C10,Súmula!BU:BU)+SUMIF(Súmula!$AB:$AB,Resumo!$C10,Súmula!CF:CF)+SUMIF(Súmula!$AK:$AK,Resumo!$C10,Súmula!CQ:CQ)))</f>
        <v>21</v>
      </c>
      <c r="K10" s="52">
        <f t="shared" si="2"/>
        <v>-9</v>
      </c>
      <c r="L10" s="52"/>
      <c r="N10" s="52" t="str">
        <f t="shared" si="3"/>
        <v>Tonnil 3/10,</v>
      </c>
    </row>
    <row r="11" spans="1:14" ht="18.95" customHeight="1" x14ac:dyDescent="0.2">
      <c r="A11" s="52">
        <f>Súmula!A26</f>
        <v>4</v>
      </c>
      <c r="B11" s="64">
        <f>IF(C11="","",Súmula!K26)</f>
        <v>361</v>
      </c>
      <c r="C11" s="63" t="str">
        <f>IF(Súmula!B26="","",Súmula!B26)</f>
        <v>SÍRIO</v>
      </c>
      <c r="D11" s="52">
        <f t="shared" si="0"/>
        <v>5</v>
      </c>
      <c r="E11" s="81">
        <f t="shared" si="1"/>
        <v>6</v>
      </c>
      <c r="F11" s="52">
        <f>IF(C11="","",(SUMIF(Súmula!$A:$A,Resumo!$C11,Súmula!AU:AU)+SUMIF(Súmula!$J:$J,Resumo!$C11,Súmula!BF:BF)+SUMIF(Súmula!$S:$S,Resumo!$C11,Súmula!BQ:BQ)+SUMIF(Súmula!$AB:$AB,Resumo!$C11,Súmula!CB:CB)+SUMIF(Súmula!$AK:$AK,Resumo!$C11,Súmula!CM:CM)))</f>
        <v>2</v>
      </c>
      <c r="G11" s="52">
        <f>IF(C11="","",(SUMIF(Súmula!$A:$A,Resumo!$C11,Súmula!AV:AV)+SUMIF(Súmula!$J:$J,Resumo!$C11,Súmula!BG:BG)+SUMIF(Súmula!$S:$S,Resumo!$C11,Súmula!BR:BR)+SUMIF(Súmula!$AB:$AB,Resumo!$C11,Súmula!CC:CC)+SUMIF(Súmula!$AK:$AK,Resumo!$C11,Súmula!CN:CN)))</f>
        <v>2</v>
      </c>
      <c r="H11" s="52">
        <f>IF(C11="","",(SUMIF(Súmula!$A:$A,Resumo!$C11,Súmula!AW:AW)+SUMIF(Súmula!$J:$J,Resumo!$C11,Súmula!BH:BH)+SUMIF(Súmula!$S:$S,Resumo!$C11,Súmula!BS:BS)+SUMIF(Súmula!$AB:$AB,Resumo!$C11,Súmula!CD:CD)+SUMIF(Súmula!$AK:$AK,Resumo!$C11,Súmula!CO:CO)))</f>
        <v>1</v>
      </c>
      <c r="I11" s="52">
        <f>IF(C11="","",(SUMIF(Súmula!$A:$A,Resumo!$C11,Súmula!AX:AX)+SUMIF(Súmula!$J:$J,Resumo!$C11,Súmula!BI:BI)+SUMIF(Súmula!$S:$S,Resumo!$C11,Súmula!BT:BT)+SUMIF(Súmula!$AB:$AB,Resumo!$C11,Súmula!CE:CE)+SUMIF(Súmula!$AK:$AK,Resumo!$C11,Súmula!CP:CP)))</f>
        <v>18</v>
      </c>
      <c r="J11" s="52">
        <f>IF(C11="","",(SUMIF(Súmula!$A:$A,Resumo!$C11,Súmula!AY:AY)+SUMIF(Súmula!$J:$J,Resumo!$C11,Súmula!BJ:BJ)+SUMIF(Súmula!$S:$S,Resumo!$C11,Súmula!BU:BU)+SUMIF(Súmula!$AB:$AB,Resumo!$C11,Súmula!CF:CF)+SUMIF(Súmula!$AK:$AK,Resumo!$C11,Súmula!CQ:CQ)))</f>
        <v>16</v>
      </c>
      <c r="K11" s="52">
        <f t="shared" si="2"/>
        <v>2</v>
      </c>
      <c r="L11" s="52"/>
      <c r="N11" s="52" t="str">
        <f t="shared" si="3"/>
        <v>Sírio 6/10,</v>
      </c>
    </row>
    <row r="12" spans="1:14" ht="18.95" customHeight="1" x14ac:dyDescent="0.2">
      <c r="A12" s="52">
        <f>Súmula!A27</f>
        <v>5</v>
      </c>
      <c r="B12" s="64">
        <f>IF(C12="","",Súmula!K27)</f>
        <v>154</v>
      </c>
      <c r="C12" s="63" t="str">
        <f>IF(Súmula!B27="","",Súmula!B27)</f>
        <v>TATI</v>
      </c>
      <c r="D12" s="52">
        <f t="shared" si="0"/>
        <v>3</v>
      </c>
      <c r="E12" s="81">
        <f t="shared" si="1"/>
        <v>0</v>
      </c>
      <c r="F12" s="52">
        <f>IF(C12="","",(SUMIF(Súmula!$A:$A,Resumo!$C12,Súmula!AU:AU)+SUMIF(Súmula!$J:$J,Resumo!$C12,Súmula!BF:BF)+SUMIF(Súmula!$S:$S,Resumo!$C12,Súmula!BQ:BQ)+SUMIF(Súmula!$AB:$AB,Resumo!$C12,Súmula!CB:CB)+SUMIF(Súmula!$AK:$AK,Resumo!$C12,Súmula!CM:CM)))</f>
        <v>0</v>
      </c>
      <c r="G12" s="52">
        <f>IF(C12="","",(SUMIF(Súmula!$A:$A,Resumo!$C12,Súmula!AV:AV)+SUMIF(Súmula!$J:$J,Resumo!$C12,Súmula!BG:BG)+SUMIF(Súmula!$S:$S,Resumo!$C12,Súmula!BR:BR)+SUMIF(Súmula!$AB:$AB,Resumo!$C12,Súmula!CC:CC)+SUMIF(Súmula!$AK:$AK,Resumo!$C12,Súmula!CN:CN)))</f>
        <v>0</v>
      </c>
      <c r="H12" s="52">
        <f>IF(C12="","",(SUMIF(Súmula!$A:$A,Resumo!$C12,Súmula!AW:AW)+SUMIF(Súmula!$J:$J,Resumo!$C12,Súmula!BH:BH)+SUMIF(Súmula!$S:$S,Resumo!$C12,Súmula!BS:BS)+SUMIF(Súmula!$AB:$AB,Resumo!$C12,Súmula!CD:CD)+SUMIF(Súmula!$AK:$AK,Resumo!$C12,Súmula!CO:CO)))</f>
        <v>3</v>
      </c>
      <c r="I12" s="52">
        <f>IF(C12="","",(SUMIF(Súmula!$A:$A,Resumo!$C12,Súmula!AX:AX)+SUMIF(Súmula!$J:$J,Resumo!$C12,Súmula!BI:BI)+SUMIF(Súmula!$S:$S,Resumo!$C12,Súmula!BT:BT)+SUMIF(Súmula!$AB:$AB,Resumo!$C12,Súmula!CE:CE)+SUMIF(Súmula!$AK:$AK,Resumo!$C12,Súmula!CP:CP)))</f>
        <v>5</v>
      </c>
      <c r="J12" s="52">
        <f>IF(C12="","",(SUMIF(Súmula!$A:$A,Resumo!$C12,Súmula!AY:AY)+SUMIF(Súmula!$J:$J,Resumo!$C12,Súmula!BJ:BJ)+SUMIF(Súmula!$S:$S,Resumo!$C12,Súmula!BU:BU)+SUMIF(Súmula!$AB:$AB,Resumo!$C12,Súmula!CF:CF)+SUMIF(Súmula!$AK:$AK,Resumo!$C12,Súmula!CQ:CQ)))</f>
        <v>13</v>
      </c>
      <c r="K12" s="52">
        <f t="shared" si="2"/>
        <v>-8</v>
      </c>
      <c r="L12" s="52"/>
      <c r="N12" s="52" t="str">
        <f t="shared" si="3"/>
        <v>Tati 0/6,</v>
      </c>
    </row>
    <row r="13" spans="1:14" ht="18.95" customHeight="1" x14ac:dyDescent="0.2">
      <c r="A13" s="52" t="str">
        <f>Súmula!A28</f>
        <v>R1</v>
      </c>
      <c r="B13" s="64">
        <f>IF(C13="","",Súmula!K28)</f>
        <v>2588</v>
      </c>
      <c r="C13" s="63" t="str">
        <f>IF(Súmula!B28="","",Súmula!B28)</f>
        <v>RODRIGO GIOVANETTI</v>
      </c>
      <c r="D13" s="52">
        <f t="shared" si="0"/>
        <v>2</v>
      </c>
      <c r="E13" s="81">
        <f t="shared" si="1"/>
        <v>0</v>
      </c>
      <c r="F13" s="52">
        <f>IF(C13="","",(SUMIF(Súmula!$A:$A,Resumo!$C13,Súmula!AU:AU)+SUMIF(Súmula!$J:$J,Resumo!$C13,Súmula!BF:BF)+SUMIF(Súmula!$S:$S,Resumo!$C13,Súmula!BQ:BQ)+SUMIF(Súmula!$AB:$AB,Resumo!$C13,Súmula!CB:CB)+SUMIF(Súmula!$AK:$AK,Resumo!$C13,Súmula!CM:CM)))</f>
        <v>0</v>
      </c>
      <c r="G13" s="52">
        <f>IF(C13="","",(SUMIF(Súmula!$A:$A,Resumo!$C13,Súmula!AV:AV)+SUMIF(Súmula!$J:$J,Resumo!$C13,Súmula!BG:BG)+SUMIF(Súmula!$S:$S,Resumo!$C13,Súmula!BR:BR)+SUMIF(Súmula!$AB:$AB,Resumo!$C13,Súmula!CC:CC)+SUMIF(Súmula!$AK:$AK,Resumo!$C13,Súmula!CN:CN)))</f>
        <v>0</v>
      </c>
      <c r="H13" s="52">
        <f>IF(C13="","",(SUMIF(Súmula!$A:$A,Resumo!$C13,Súmula!AW:AW)+SUMIF(Súmula!$J:$J,Resumo!$C13,Súmula!BH:BH)+SUMIF(Súmula!$S:$S,Resumo!$C13,Súmula!BS:BS)+SUMIF(Súmula!$AB:$AB,Resumo!$C13,Súmula!CD:CD)+SUMIF(Súmula!$AK:$AK,Resumo!$C13,Súmula!CO:CO)))</f>
        <v>2</v>
      </c>
      <c r="I13" s="52">
        <f>IF(C13="","",(SUMIF(Súmula!$A:$A,Resumo!$C13,Súmula!AX:AX)+SUMIF(Súmula!$J:$J,Resumo!$C13,Súmula!BI:BI)+SUMIF(Súmula!$S:$S,Resumo!$C13,Súmula!BT:BT)+SUMIF(Súmula!$AB:$AB,Resumo!$C13,Súmula!CE:CE)+SUMIF(Súmula!$AK:$AK,Resumo!$C13,Súmula!CP:CP)))</f>
        <v>4</v>
      </c>
      <c r="J13" s="52">
        <f>IF(C13="","",(SUMIF(Súmula!$A:$A,Resumo!$C13,Súmula!AY:AY)+SUMIF(Súmula!$J:$J,Resumo!$C13,Súmula!BJ:BJ)+SUMIF(Súmula!$S:$S,Resumo!$C13,Súmula!BU:BU)+SUMIF(Súmula!$AB:$AB,Resumo!$C13,Súmula!CF:CF)+SUMIF(Súmula!$AK:$AK,Resumo!$C13,Súmula!CQ:CQ)))</f>
        <v>9</v>
      </c>
      <c r="K13" s="52">
        <f t="shared" si="2"/>
        <v>-5</v>
      </c>
      <c r="L13" s="52"/>
      <c r="N13" s="52" t="str">
        <f t="shared" si="3"/>
        <v>Rodrigo Giovanetti 0/4,</v>
      </c>
    </row>
    <row r="14" spans="1:14" ht="18.95" customHeight="1" x14ac:dyDescent="0.2">
      <c r="A14" s="52" t="str">
        <f>Súmula!A29</f>
        <v>R2</v>
      </c>
      <c r="B14" s="64">
        <f>IF(C14="","",Súmula!K29)</f>
        <v>1895</v>
      </c>
      <c r="C14" s="63" t="str">
        <f>IF(Súmula!B29="","",Súmula!B29)</f>
        <v>FRAGA</v>
      </c>
      <c r="D14" s="52">
        <f t="shared" si="0"/>
        <v>2</v>
      </c>
      <c r="E14" s="81">
        <f t="shared" si="1"/>
        <v>0</v>
      </c>
      <c r="F14" s="52">
        <f>IF(C14="","",(SUMIF(Súmula!$A:$A,Resumo!$C14,Súmula!AU:AU)+SUMIF(Súmula!$J:$J,Resumo!$C14,Súmula!BF:BF)+SUMIF(Súmula!$S:$S,Resumo!$C14,Súmula!BQ:BQ)+SUMIF(Súmula!$AB:$AB,Resumo!$C14,Súmula!CB:CB)+SUMIF(Súmula!$AK:$AK,Resumo!$C14,Súmula!CM:CM)))</f>
        <v>0</v>
      </c>
      <c r="G14" s="52">
        <f>IF(C14="","",(SUMIF(Súmula!$A:$A,Resumo!$C14,Súmula!AV:AV)+SUMIF(Súmula!$J:$J,Resumo!$C14,Súmula!BG:BG)+SUMIF(Súmula!$S:$S,Resumo!$C14,Súmula!BR:BR)+SUMIF(Súmula!$AB:$AB,Resumo!$C14,Súmula!CC:CC)+SUMIF(Súmula!$AK:$AK,Resumo!$C14,Súmula!CN:CN)))</f>
        <v>0</v>
      </c>
      <c r="H14" s="52">
        <f>IF(C14="","",(SUMIF(Súmula!$A:$A,Resumo!$C14,Súmula!AW:AW)+SUMIF(Súmula!$J:$J,Resumo!$C14,Súmula!BH:BH)+SUMIF(Súmula!$S:$S,Resumo!$C14,Súmula!BS:BS)+SUMIF(Súmula!$AB:$AB,Resumo!$C14,Súmula!CD:CD)+SUMIF(Súmula!$AK:$AK,Resumo!$C14,Súmula!CO:CO)))</f>
        <v>2</v>
      </c>
      <c r="I14" s="52">
        <f>IF(C14="","",(SUMIF(Súmula!$A:$A,Resumo!$C14,Súmula!AX:AX)+SUMIF(Súmula!$J:$J,Resumo!$C14,Súmula!BI:BI)+SUMIF(Súmula!$S:$S,Resumo!$C14,Súmula!BT:BT)+SUMIF(Súmula!$AB:$AB,Resumo!$C14,Súmula!CE:CE)+SUMIF(Súmula!$AK:$AK,Resumo!$C14,Súmula!CP:CP)))</f>
        <v>2</v>
      </c>
      <c r="J14" s="52">
        <f>IF(C14="","",(SUMIF(Súmula!$A:$A,Resumo!$C14,Súmula!AY:AY)+SUMIF(Súmula!$J:$J,Resumo!$C14,Súmula!BJ:BJ)+SUMIF(Súmula!$S:$S,Resumo!$C14,Súmula!BU:BU)+SUMIF(Súmula!$AB:$AB,Resumo!$C14,Súmula!CF:CF)+SUMIF(Súmula!$AK:$AK,Resumo!$C14,Súmula!CQ:CQ)))</f>
        <v>8</v>
      </c>
      <c r="K14" s="52">
        <f t="shared" si="2"/>
        <v>-6</v>
      </c>
      <c r="L14" s="52"/>
      <c r="N14" s="52" t="str">
        <f t="shared" si="3"/>
        <v>Fraga 0/4</v>
      </c>
    </row>
    <row r="15" spans="1:14" ht="18.95" customHeight="1" x14ac:dyDescent="0.2">
      <c r="A15" s="52" t="str">
        <f>Súmula!A30</f>
        <v>R3</v>
      </c>
      <c r="B15" s="64" t="str">
        <f>IF(C15="","",Súmula!K30)</f>
        <v/>
      </c>
      <c r="C15" s="63" t="str">
        <f>IF(Súmula!B30="","",Súmula!B30)</f>
        <v/>
      </c>
      <c r="D15" s="52" t="str">
        <f t="shared" si="0"/>
        <v/>
      </c>
      <c r="E15" s="81" t="str">
        <f t="shared" si="1"/>
        <v/>
      </c>
      <c r="F15" s="52" t="str">
        <f>IF(C15="","",(SUMIF(Súmula!$A:$A,Resumo!$C15,Súmula!AU:AU)+SUMIF(Súmula!$J:$J,Resumo!$C15,Súmula!BF:BF)+SUMIF(Súmula!$S:$S,Resumo!$C15,Súmula!BQ:BQ)+SUMIF(Súmula!$AB:$AB,Resumo!$C15,Súmula!CB:CB)+SUMIF(Súmula!$AK:$AK,Resumo!$C15,Súmula!CM:CM)))</f>
        <v/>
      </c>
      <c r="G15" s="52" t="str">
        <f>IF(C15="","",(SUMIF(Súmula!$A:$A,Resumo!$C15,Súmula!AV:AV)+SUMIF(Súmula!$J:$J,Resumo!$C15,Súmula!BG:BG)+SUMIF(Súmula!$S:$S,Resumo!$C15,Súmula!BR:BR)+SUMIF(Súmula!$AB:$AB,Resumo!$C15,Súmula!CC:CC)+SUMIF(Súmula!$AK:$AK,Resumo!$C15,Súmula!CN:CN)))</f>
        <v/>
      </c>
      <c r="H15" s="52" t="str">
        <f>IF(C15="","",(SUMIF(Súmula!$A:$A,Resumo!$C15,Súmula!AW:AW)+SUMIF(Súmula!$J:$J,Resumo!$C15,Súmula!BH:BH)+SUMIF(Súmula!$S:$S,Resumo!$C15,Súmula!BS:BS)+SUMIF(Súmula!$AB:$AB,Resumo!$C15,Súmula!CD:CD)+SUMIF(Súmula!$AK:$AK,Resumo!$C15,Súmula!CO:CO)))</f>
        <v/>
      </c>
      <c r="I15" s="52" t="str">
        <f>IF(C15="","",(SUMIF(Súmula!$A:$A,Resumo!$C15,Súmula!AX:AX)+SUMIF(Súmula!$J:$J,Resumo!$C15,Súmula!BI:BI)+SUMIF(Súmula!$S:$S,Resumo!$C15,Súmula!BT:BT)+SUMIF(Súmula!$AB:$AB,Resumo!$C15,Súmula!CE:CE)+SUMIF(Súmula!$AK:$AK,Resumo!$C15,Súmula!CP:CP)))</f>
        <v/>
      </c>
      <c r="J15" s="52" t="str">
        <f>IF(C15="","",(SUMIF(Súmula!$A:$A,Resumo!$C15,Súmula!AY:AY)+SUMIF(Súmula!$J:$J,Resumo!$C15,Súmula!BJ:BJ)+SUMIF(Súmula!$S:$S,Resumo!$C15,Súmula!BU:BU)+SUMIF(Súmula!$AB:$AB,Resumo!$C15,Súmula!CF:CF)+SUMIF(Súmula!$AK:$AK,Resumo!$C15,Súmula!CQ:CQ)))</f>
        <v/>
      </c>
      <c r="K15" s="52" t="str">
        <f t="shared" si="2"/>
        <v/>
      </c>
      <c r="L15" s="52"/>
      <c r="N15" s="52" t="str">
        <f t="shared" si="3"/>
        <v/>
      </c>
    </row>
    <row r="16" spans="1:14" ht="18.95" customHeight="1" x14ac:dyDescent="0.2">
      <c r="A16" s="52" t="str">
        <f>Súmula!A31</f>
        <v>R4</v>
      </c>
      <c r="B16" s="64" t="str">
        <f>IF(C16="","",Súmula!K31)</f>
        <v/>
      </c>
      <c r="C16" s="63" t="str">
        <f>IF(Súmula!B31="","",Súmula!B31)</f>
        <v/>
      </c>
      <c r="D16" s="52" t="str">
        <f t="shared" si="0"/>
        <v/>
      </c>
      <c r="E16" s="81" t="str">
        <f t="shared" si="1"/>
        <v/>
      </c>
      <c r="F16" s="52" t="str">
        <f>IF(C16="","",(SUMIF(Súmula!$A:$A,Resumo!$C16,Súmula!AU:AU)+SUMIF(Súmula!$J:$J,Resumo!$C16,Súmula!BF:BF)+SUMIF(Súmula!$S:$S,Resumo!$C16,Súmula!BQ:BQ)+SUMIF(Súmula!$AB:$AB,Resumo!$C16,Súmula!CB:CB)+SUMIF(Súmula!$AK:$AK,Resumo!$C16,Súmula!CM:CM)))</f>
        <v/>
      </c>
      <c r="G16" s="52" t="str">
        <f>IF(C16="","",(SUMIF(Súmula!$A:$A,Resumo!$C16,Súmula!AV:AV)+SUMIF(Súmula!$J:$J,Resumo!$C16,Súmula!BG:BG)+SUMIF(Súmula!$S:$S,Resumo!$C16,Súmula!BR:BR)+SUMIF(Súmula!$AB:$AB,Resumo!$C16,Súmula!CC:CC)+SUMIF(Súmula!$AK:$AK,Resumo!$C16,Súmula!CN:CN)))</f>
        <v/>
      </c>
      <c r="H16" s="52" t="str">
        <f>IF(C16="","",(SUMIF(Súmula!$A:$A,Resumo!$C16,Súmula!AW:AW)+SUMIF(Súmula!$J:$J,Resumo!$C16,Súmula!BH:BH)+SUMIF(Súmula!$S:$S,Resumo!$C16,Súmula!BS:BS)+SUMIF(Súmula!$AB:$AB,Resumo!$C16,Súmula!CD:CD)+SUMIF(Súmula!$AK:$AK,Resumo!$C16,Súmula!CO:CO)))</f>
        <v/>
      </c>
      <c r="I16" s="52" t="str">
        <f>IF(C16="","",(SUMIF(Súmula!$A:$A,Resumo!$C16,Súmula!AX:AX)+SUMIF(Súmula!$J:$J,Resumo!$C16,Súmula!BI:BI)+SUMIF(Súmula!$S:$S,Resumo!$C16,Súmula!BT:BT)+SUMIF(Súmula!$AB:$AB,Resumo!$C16,Súmula!CE:CE)+SUMIF(Súmula!$AK:$AK,Resumo!$C16,Súmula!CP:CP)))</f>
        <v/>
      </c>
      <c r="J16" s="52" t="str">
        <f>IF(C16="","",(SUMIF(Súmula!$A:$A,Resumo!$C16,Súmula!AY:AY)+SUMIF(Súmula!$J:$J,Resumo!$C16,Súmula!BJ:BJ)+SUMIF(Súmula!$S:$S,Resumo!$C16,Súmula!BU:BU)+SUMIF(Súmula!$AB:$AB,Resumo!$C16,Súmula!CF:CF)+SUMIF(Súmula!$AK:$AK,Resumo!$C16,Súmula!CQ:CQ)))</f>
        <v/>
      </c>
      <c r="K16" s="52" t="str">
        <f t="shared" si="2"/>
        <v/>
      </c>
      <c r="L16" s="52"/>
      <c r="N16" s="52" t="str">
        <f t="shared" si="3"/>
        <v/>
      </c>
    </row>
    <row r="17" spans="1:14" ht="18.95" customHeight="1" x14ac:dyDescent="0.2">
      <c r="A17" s="52" t="str">
        <f>Súmula!A32</f>
        <v>R5</v>
      </c>
      <c r="B17" s="64" t="str">
        <f>IF(C17="","",Súmula!K32)</f>
        <v/>
      </c>
      <c r="C17" s="63" t="str">
        <f>IF(Súmula!B32="","",Súmula!B32)</f>
        <v/>
      </c>
      <c r="D17" s="52" t="str">
        <f t="shared" ref="D17:D25" si="4">IF(C17="","",SUM(F17:H17))</f>
        <v/>
      </c>
      <c r="E17" s="81" t="str">
        <f t="shared" si="1"/>
        <v/>
      </c>
      <c r="F17" s="52" t="str">
        <f>IF(C17="","",(SUMIF(Súmula!$A:$A,Resumo!$C17,Súmula!AU:AU)+SUMIF(Súmula!$J:$J,Resumo!$C17,Súmula!BF:BF)+SUMIF(Súmula!$S:$S,Resumo!$C17,Súmula!BQ:BQ)+SUMIF(Súmula!$AB:$AB,Resumo!$C17,Súmula!CB:CB)+SUMIF(Súmula!$AK:$AK,Resumo!$C17,Súmula!CM:CM)))</f>
        <v/>
      </c>
      <c r="G17" s="52" t="str">
        <f>IF(C17="","",(SUMIF(Súmula!$A:$A,Resumo!$C17,Súmula!AV:AV)+SUMIF(Súmula!$J:$J,Resumo!$C17,Súmula!BG:BG)+SUMIF(Súmula!$S:$S,Resumo!$C17,Súmula!BR:BR)+SUMIF(Súmula!$AB:$AB,Resumo!$C17,Súmula!CC:CC)+SUMIF(Súmula!$AK:$AK,Resumo!$C17,Súmula!CN:CN)))</f>
        <v/>
      </c>
      <c r="H17" s="52" t="str">
        <f>IF(C17="","",(SUMIF(Súmula!$A:$A,Resumo!$C17,Súmula!AW:AW)+SUMIF(Súmula!$J:$J,Resumo!$C17,Súmula!BH:BH)+SUMIF(Súmula!$S:$S,Resumo!$C17,Súmula!BS:BS)+SUMIF(Súmula!$AB:$AB,Resumo!$C17,Súmula!CD:CD)+SUMIF(Súmula!$AK:$AK,Resumo!$C17,Súmula!CO:CO)))</f>
        <v/>
      </c>
      <c r="I17" s="52" t="str">
        <f>IF(C17="","",(SUMIF(Súmula!$A:$A,Resumo!$C17,Súmula!AX:AX)+SUMIF(Súmula!$J:$J,Resumo!$C17,Súmula!BI:BI)+SUMIF(Súmula!$S:$S,Resumo!$C17,Súmula!BT:BT)+SUMIF(Súmula!$AB:$AB,Resumo!$C17,Súmula!CE:CE)+SUMIF(Súmula!$AK:$AK,Resumo!$C17,Súmula!CP:CP)))</f>
        <v/>
      </c>
      <c r="J17" s="52" t="str">
        <f>IF(C17="","",(SUMIF(Súmula!$A:$A,Resumo!$C17,Súmula!AY:AY)+SUMIF(Súmula!$J:$J,Resumo!$C17,Súmula!BJ:BJ)+SUMIF(Súmula!$S:$S,Resumo!$C17,Súmula!BU:BU)+SUMIF(Súmula!$AB:$AB,Resumo!$C17,Súmula!CF:CF)+SUMIF(Súmula!$AK:$AK,Resumo!$C17,Súmula!CQ:CQ)))</f>
        <v/>
      </c>
      <c r="K17" s="52" t="str">
        <f t="shared" ref="K17:K25" si="5">IF(C17="","",I17-J17)</f>
        <v/>
      </c>
      <c r="L17" s="52"/>
      <c r="N17" s="52" t="str">
        <f t="shared" si="3"/>
        <v/>
      </c>
    </row>
    <row r="18" spans="1:14" ht="18.95" customHeight="1" outlineLevel="1" x14ac:dyDescent="0.2">
      <c r="A18" s="52" t="str">
        <f>Súmula!A33</f>
        <v>R6</v>
      </c>
      <c r="B18" s="64" t="str">
        <f>IF(C18="","",Súmula!K33)</f>
        <v/>
      </c>
      <c r="C18" s="63" t="str">
        <f>IF(Súmula!B33="","",Súmula!B33)</f>
        <v/>
      </c>
      <c r="D18" s="52" t="str">
        <f t="shared" si="4"/>
        <v/>
      </c>
      <c r="E18" s="81" t="str">
        <f t="shared" si="1"/>
        <v/>
      </c>
      <c r="F18" s="52" t="str">
        <f>IF(C18="","",(SUMIF(Súmula!$A:$A,Resumo!$C18,Súmula!AU:AU)+SUMIF(Súmula!$J:$J,Resumo!$C18,Súmula!BF:BF)+SUMIF(Súmula!$S:$S,Resumo!$C18,Súmula!BQ:BQ)+SUMIF(Súmula!$AB:$AB,Resumo!$C18,Súmula!CB:CB)+SUMIF(Súmula!$AK:$AK,Resumo!$C18,Súmula!CM:CM)))</f>
        <v/>
      </c>
      <c r="G18" s="52" t="str">
        <f>IF(C18="","",(SUMIF(Súmula!$A:$A,Resumo!$C18,Súmula!AV:AV)+SUMIF(Súmula!$J:$J,Resumo!$C18,Súmula!BG:BG)+SUMIF(Súmula!$S:$S,Resumo!$C18,Súmula!BR:BR)+SUMIF(Súmula!$AB:$AB,Resumo!$C18,Súmula!CC:CC)+SUMIF(Súmula!$AK:$AK,Resumo!$C18,Súmula!CN:CN)))</f>
        <v/>
      </c>
      <c r="H18" s="52" t="str">
        <f>IF(C18="","",(SUMIF(Súmula!$A:$A,Resumo!$C18,Súmula!AW:AW)+SUMIF(Súmula!$J:$J,Resumo!$C18,Súmula!BH:BH)+SUMIF(Súmula!$S:$S,Resumo!$C18,Súmula!BS:BS)+SUMIF(Súmula!$AB:$AB,Resumo!$C18,Súmula!CD:CD)+SUMIF(Súmula!$AK:$AK,Resumo!$C18,Súmula!CO:CO)))</f>
        <v/>
      </c>
      <c r="I18" s="52" t="str">
        <f>IF(C18="","",(SUMIF(Súmula!$A:$A,Resumo!$C18,Súmula!AX:AX)+SUMIF(Súmula!$J:$J,Resumo!$C18,Súmula!BI:BI)+SUMIF(Súmula!$S:$S,Resumo!$C18,Súmula!BT:BT)+SUMIF(Súmula!$AB:$AB,Resumo!$C18,Súmula!CE:CE)+SUMIF(Súmula!$AK:$AK,Resumo!$C18,Súmula!CP:CP)))</f>
        <v/>
      </c>
      <c r="J18" s="52" t="str">
        <f>IF(C18="","",(SUMIF(Súmula!$A:$A,Resumo!$C18,Súmula!AY:AY)+SUMIF(Súmula!$J:$J,Resumo!$C18,Súmula!BJ:BJ)+SUMIF(Súmula!$S:$S,Resumo!$C18,Súmula!BU:BU)+SUMIF(Súmula!$AB:$AB,Resumo!$C18,Súmula!CF:CF)+SUMIF(Súmula!$AK:$AK,Resumo!$C18,Súmula!CQ:CQ)))</f>
        <v/>
      </c>
      <c r="K18" s="52" t="str">
        <f t="shared" si="5"/>
        <v/>
      </c>
      <c r="L18" s="52"/>
      <c r="N18" s="52" t="str">
        <f t="shared" si="3"/>
        <v/>
      </c>
    </row>
    <row r="19" spans="1:14" ht="18.95" customHeight="1" outlineLevel="1" x14ac:dyDescent="0.2">
      <c r="A19" s="52" t="str">
        <f>Súmula!A34</f>
        <v>R7</v>
      </c>
      <c r="B19" s="64" t="str">
        <f>IF(C19="","",Súmula!K34)</f>
        <v/>
      </c>
      <c r="C19" s="63" t="str">
        <f>IF(Súmula!B34="","",Súmula!B34)</f>
        <v/>
      </c>
      <c r="D19" s="52" t="str">
        <f t="shared" si="4"/>
        <v/>
      </c>
      <c r="E19" s="81" t="str">
        <f t="shared" si="1"/>
        <v/>
      </c>
      <c r="F19" s="52" t="str">
        <f>IF(C19="","",(SUMIF(Súmula!$A:$A,Resumo!$C19,Súmula!AU:AU)+SUMIF(Súmula!$J:$J,Resumo!$C19,Súmula!BF:BF)+SUMIF(Súmula!$S:$S,Resumo!$C19,Súmula!BQ:BQ)+SUMIF(Súmula!$AB:$AB,Resumo!$C19,Súmula!CB:CB)+SUMIF(Súmula!$AK:$AK,Resumo!$C19,Súmula!CM:CM)))</f>
        <v/>
      </c>
      <c r="G19" s="52" t="str">
        <f>IF(C19="","",(SUMIF(Súmula!$A:$A,Resumo!$C19,Súmula!AV:AV)+SUMIF(Súmula!$J:$J,Resumo!$C19,Súmula!BG:BG)+SUMIF(Súmula!$S:$S,Resumo!$C19,Súmula!BR:BR)+SUMIF(Súmula!$AB:$AB,Resumo!$C19,Súmula!CC:CC)+SUMIF(Súmula!$AK:$AK,Resumo!$C19,Súmula!CN:CN)))</f>
        <v/>
      </c>
      <c r="H19" s="52" t="str">
        <f>IF(C19="","",(SUMIF(Súmula!$A:$A,Resumo!$C19,Súmula!AW:AW)+SUMIF(Súmula!$J:$J,Resumo!$C19,Súmula!BH:BH)+SUMIF(Súmula!$S:$S,Resumo!$C19,Súmula!BS:BS)+SUMIF(Súmula!$AB:$AB,Resumo!$C19,Súmula!CD:CD)+SUMIF(Súmula!$AK:$AK,Resumo!$C19,Súmula!CO:CO)))</f>
        <v/>
      </c>
      <c r="I19" s="52" t="str">
        <f>IF(C19="","",(SUMIF(Súmula!$A:$A,Resumo!$C19,Súmula!AX:AX)+SUMIF(Súmula!$J:$J,Resumo!$C19,Súmula!BI:BI)+SUMIF(Súmula!$S:$S,Resumo!$C19,Súmula!BT:BT)+SUMIF(Súmula!$AB:$AB,Resumo!$C19,Súmula!CE:CE)+SUMIF(Súmula!$AK:$AK,Resumo!$C19,Súmula!CP:CP)))</f>
        <v/>
      </c>
      <c r="J19" s="52" t="str">
        <f>IF(C19="","",(SUMIF(Súmula!$A:$A,Resumo!$C19,Súmula!AY:AY)+SUMIF(Súmula!$J:$J,Resumo!$C19,Súmula!BJ:BJ)+SUMIF(Súmula!$S:$S,Resumo!$C19,Súmula!BU:BU)+SUMIF(Súmula!$AB:$AB,Resumo!$C19,Súmula!CF:CF)+SUMIF(Súmula!$AK:$AK,Resumo!$C19,Súmula!CQ:CQ)))</f>
        <v/>
      </c>
      <c r="K19" s="52" t="str">
        <f t="shared" si="5"/>
        <v/>
      </c>
      <c r="L19" s="52"/>
      <c r="N19" s="52" t="str">
        <f t="shared" si="3"/>
        <v/>
      </c>
    </row>
    <row r="20" spans="1:14" ht="18.95" customHeight="1" outlineLevel="1" x14ac:dyDescent="0.2">
      <c r="A20" s="52" t="str">
        <f>Súmula!A35</f>
        <v>R8</v>
      </c>
      <c r="B20" s="64" t="str">
        <f>IF(C20="","",Súmula!K35)</f>
        <v/>
      </c>
      <c r="C20" s="63" t="str">
        <f>IF(Súmula!B35="","",Súmula!B35)</f>
        <v/>
      </c>
      <c r="D20" s="52" t="str">
        <f t="shared" si="4"/>
        <v/>
      </c>
      <c r="E20" s="81" t="str">
        <f t="shared" si="1"/>
        <v/>
      </c>
      <c r="F20" s="52" t="str">
        <f>IF(C20="","",(SUMIF(Súmula!$A:$A,Resumo!$C20,Súmula!AU:AU)+SUMIF(Súmula!$J:$J,Resumo!$C20,Súmula!BF:BF)+SUMIF(Súmula!$S:$S,Resumo!$C20,Súmula!BQ:BQ)+SUMIF(Súmula!$AB:$AB,Resumo!$C20,Súmula!CB:CB)+SUMIF(Súmula!$AK:$AK,Resumo!$C20,Súmula!CM:CM)))</f>
        <v/>
      </c>
      <c r="G20" s="52" t="str">
        <f>IF(C20="","",(SUMIF(Súmula!$A:$A,Resumo!$C20,Súmula!AV:AV)+SUMIF(Súmula!$J:$J,Resumo!$C20,Súmula!BG:BG)+SUMIF(Súmula!$S:$S,Resumo!$C20,Súmula!BR:BR)+SUMIF(Súmula!$AB:$AB,Resumo!$C20,Súmula!CC:CC)+SUMIF(Súmula!$AK:$AK,Resumo!$C20,Súmula!CN:CN)))</f>
        <v/>
      </c>
      <c r="H20" s="52" t="str">
        <f>IF(C20="","",(SUMIF(Súmula!$A:$A,Resumo!$C20,Súmula!AW:AW)+SUMIF(Súmula!$J:$J,Resumo!$C20,Súmula!BH:BH)+SUMIF(Súmula!$S:$S,Resumo!$C20,Súmula!BS:BS)+SUMIF(Súmula!$AB:$AB,Resumo!$C20,Súmula!CD:CD)+SUMIF(Súmula!$AK:$AK,Resumo!$C20,Súmula!CO:CO)))</f>
        <v/>
      </c>
      <c r="I20" s="52" t="str">
        <f>IF(C20="","",(SUMIF(Súmula!$A:$A,Resumo!$C20,Súmula!AX:AX)+SUMIF(Súmula!$J:$J,Resumo!$C20,Súmula!BI:BI)+SUMIF(Súmula!$S:$S,Resumo!$C20,Súmula!BT:BT)+SUMIF(Súmula!$AB:$AB,Resumo!$C20,Súmula!CE:CE)+SUMIF(Súmula!$AK:$AK,Resumo!$C20,Súmula!CP:CP)))</f>
        <v/>
      </c>
      <c r="J20" s="52" t="str">
        <f>IF(C20="","",(SUMIF(Súmula!$A:$A,Resumo!$C20,Súmula!AY:AY)+SUMIF(Súmula!$J:$J,Resumo!$C20,Súmula!BJ:BJ)+SUMIF(Súmula!$S:$S,Resumo!$C20,Súmula!BU:BU)+SUMIF(Súmula!$AB:$AB,Resumo!$C20,Súmula!CF:CF)+SUMIF(Súmula!$AK:$AK,Resumo!$C20,Súmula!CQ:CQ)))</f>
        <v/>
      </c>
      <c r="K20" s="52" t="str">
        <f t="shared" si="5"/>
        <v/>
      </c>
      <c r="L20" s="52"/>
      <c r="N20" s="52" t="str">
        <f t="shared" si="3"/>
        <v/>
      </c>
    </row>
    <row r="21" spans="1:14" ht="18.95" customHeight="1" outlineLevel="1" x14ac:dyDescent="0.2">
      <c r="A21" s="52" t="str">
        <f>Súmula!A36</f>
        <v>R9</v>
      </c>
      <c r="B21" s="64" t="str">
        <f>IF(C21="","",Súmula!K36)</f>
        <v/>
      </c>
      <c r="C21" s="63" t="str">
        <f>IF(Súmula!B36="","",Súmula!B36)</f>
        <v/>
      </c>
      <c r="D21" s="52" t="str">
        <f t="shared" si="4"/>
        <v/>
      </c>
      <c r="E21" s="81" t="str">
        <f t="shared" si="1"/>
        <v/>
      </c>
      <c r="F21" s="52" t="str">
        <f>IF(C21="","",(SUMIF(Súmula!$A:$A,Resumo!$C21,Súmula!AU:AU)+SUMIF(Súmula!$J:$J,Resumo!$C21,Súmula!BF:BF)+SUMIF(Súmula!$S:$S,Resumo!$C21,Súmula!BQ:BQ)+SUMIF(Súmula!$AB:$AB,Resumo!$C21,Súmula!CB:CB)+SUMIF(Súmula!$AK:$AK,Resumo!$C21,Súmula!CM:CM)))</f>
        <v/>
      </c>
      <c r="G21" s="52" t="str">
        <f>IF(C21="","",(SUMIF(Súmula!$A:$A,Resumo!$C21,Súmula!AV:AV)+SUMIF(Súmula!$J:$J,Resumo!$C21,Súmula!BG:BG)+SUMIF(Súmula!$S:$S,Resumo!$C21,Súmula!BR:BR)+SUMIF(Súmula!$AB:$AB,Resumo!$C21,Súmula!CC:CC)+SUMIF(Súmula!$AK:$AK,Resumo!$C21,Súmula!CN:CN)))</f>
        <v/>
      </c>
      <c r="H21" s="52" t="str">
        <f>IF(C21="","",(SUMIF(Súmula!$A:$A,Resumo!$C21,Súmula!AW:AW)+SUMIF(Súmula!$J:$J,Resumo!$C21,Súmula!BH:BH)+SUMIF(Súmula!$S:$S,Resumo!$C21,Súmula!BS:BS)+SUMIF(Súmula!$AB:$AB,Resumo!$C21,Súmula!CD:CD)+SUMIF(Súmula!$AK:$AK,Resumo!$C21,Súmula!CO:CO)))</f>
        <v/>
      </c>
      <c r="I21" s="52" t="str">
        <f>IF(C21="","",(SUMIF(Súmula!$A:$A,Resumo!$C21,Súmula!AX:AX)+SUMIF(Súmula!$J:$J,Resumo!$C21,Súmula!BI:BI)+SUMIF(Súmula!$S:$S,Resumo!$C21,Súmula!BT:BT)+SUMIF(Súmula!$AB:$AB,Resumo!$C21,Súmula!CE:CE)+SUMIF(Súmula!$AK:$AK,Resumo!$C21,Súmula!CP:CP)))</f>
        <v/>
      </c>
      <c r="J21" s="52" t="str">
        <f>IF(C21="","",(SUMIF(Súmula!$A:$A,Resumo!$C21,Súmula!AY:AY)+SUMIF(Súmula!$J:$J,Resumo!$C21,Súmula!BJ:BJ)+SUMIF(Súmula!$S:$S,Resumo!$C21,Súmula!BU:BU)+SUMIF(Súmula!$AB:$AB,Resumo!$C21,Súmula!CF:CF)+SUMIF(Súmula!$AK:$AK,Resumo!$C21,Súmula!CQ:CQ)))</f>
        <v/>
      </c>
      <c r="K21" s="52" t="str">
        <f t="shared" si="5"/>
        <v/>
      </c>
      <c r="L21" s="52"/>
      <c r="N21" s="52" t="str">
        <f t="shared" si="3"/>
        <v/>
      </c>
    </row>
    <row r="22" spans="1:14" ht="18.95" customHeight="1" outlineLevel="1" x14ac:dyDescent="0.2">
      <c r="A22" s="52" t="str">
        <f>Súmula!A37</f>
        <v>R10</v>
      </c>
      <c r="B22" s="64" t="str">
        <f>IF(C22="","",Súmula!K37)</f>
        <v/>
      </c>
      <c r="C22" s="63" t="str">
        <f>IF(Súmula!B37="","",Súmula!B37)</f>
        <v/>
      </c>
      <c r="D22" s="52" t="str">
        <f t="shared" si="4"/>
        <v/>
      </c>
      <c r="E22" s="81" t="str">
        <f t="shared" si="1"/>
        <v/>
      </c>
      <c r="F22" s="52" t="str">
        <f>IF(C22="","",(SUMIF(Súmula!$A:$A,Resumo!$C22,Súmula!AU:AU)+SUMIF(Súmula!$J:$J,Resumo!$C22,Súmula!BF:BF)+SUMIF(Súmula!$S:$S,Resumo!$C22,Súmula!BQ:BQ)+SUMIF(Súmula!$AB:$AB,Resumo!$C22,Súmula!CB:CB)+SUMIF(Súmula!$AK:$AK,Resumo!$C22,Súmula!CM:CM)))</f>
        <v/>
      </c>
      <c r="G22" s="52" t="str">
        <f>IF(C22="","",(SUMIF(Súmula!$A:$A,Resumo!$C22,Súmula!AV:AV)+SUMIF(Súmula!$J:$J,Resumo!$C22,Súmula!BG:BG)+SUMIF(Súmula!$S:$S,Resumo!$C22,Súmula!BR:BR)+SUMIF(Súmula!$AB:$AB,Resumo!$C22,Súmula!CC:CC)+SUMIF(Súmula!$AK:$AK,Resumo!$C22,Súmula!CN:CN)))</f>
        <v/>
      </c>
      <c r="H22" s="52" t="str">
        <f>IF(C22="","",(SUMIF(Súmula!$A:$A,Resumo!$C22,Súmula!AW:AW)+SUMIF(Súmula!$J:$J,Resumo!$C22,Súmula!BH:BH)+SUMIF(Súmula!$S:$S,Resumo!$C22,Súmula!BS:BS)+SUMIF(Súmula!$AB:$AB,Resumo!$C22,Súmula!CD:CD)+SUMIF(Súmula!$AK:$AK,Resumo!$C22,Súmula!CO:CO)))</f>
        <v/>
      </c>
      <c r="I22" s="52" t="str">
        <f>IF(C22="","",(SUMIF(Súmula!$A:$A,Resumo!$C22,Súmula!AX:AX)+SUMIF(Súmula!$J:$J,Resumo!$C22,Súmula!BI:BI)+SUMIF(Súmula!$S:$S,Resumo!$C22,Súmula!BT:BT)+SUMIF(Súmula!$AB:$AB,Resumo!$C22,Súmula!CE:CE)+SUMIF(Súmula!$AK:$AK,Resumo!$C22,Súmula!CP:CP)))</f>
        <v/>
      </c>
      <c r="J22" s="52" t="str">
        <f>IF(C22="","",(SUMIF(Súmula!$A:$A,Resumo!$C22,Súmula!AY:AY)+SUMIF(Súmula!$J:$J,Resumo!$C22,Súmula!BJ:BJ)+SUMIF(Súmula!$S:$S,Resumo!$C22,Súmula!BU:BU)+SUMIF(Súmula!$AB:$AB,Resumo!$C22,Súmula!CF:CF)+SUMIF(Súmula!$AK:$AK,Resumo!$C22,Súmula!CQ:CQ)))</f>
        <v/>
      </c>
      <c r="K22" s="52" t="str">
        <f t="shared" si="5"/>
        <v/>
      </c>
      <c r="L22" s="52"/>
      <c r="N22" s="52" t="str">
        <f t="shared" si="3"/>
        <v/>
      </c>
    </row>
    <row r="23" spans="1:14" ht="18.95" customHeight="1" outlineLevel="1" x14ac:dyDescent="0.2">
      <c r="A23" s="52" t="str">
        <f>Súmula!A38</f>
        <v>R11</v>
      </c>
      <c r="B23" s="64" t="str">
        <f>IF(C23="","",Súmula!K38)</f>
        <v/>
      </c>
      <c r="C23" s="63" t="str">
        <f>IF(Súmula!B38="","",Súmula!B38)</f>
        <v/>
      </c>
      <c r="D23" s="52" t="str">
        <f t="shared" si="4"/>
        <v/>
      </c>
      <c r="E23" s="81" t="str">
        <f t="shared" si="1"/>
        <v/>
      </c>
      <c r="F23" s="52" t="str">
        <f>IF(C23="","",(SUMIF(Súmula!$A:$A,Resumo!$C23,Súmula!AU:AU)+SUMIF(Súmula!$J:$J,Resumo!$C23,Súmula!BF:BF)+SUMIF(Súmula!$S:$S,Resumo!$C23,Súmula!BQ:BQ)+SUMIF(Súmula!$AB:$AB,Resumo!$C23,Súmula!CB:CB)+SUMIF(Súmula!$AK:$AK,Resumo!$C23,Súmula!CM:CM)))</f>
        <v/>
      </c>
      <c r="G23" s="52" t="str">
        <f>IF(C23="","",(SUMIF(Súmula!$A:$A,Resumo!$C23,Súmula!AV:AV)+SUMIF(Súmula!$J:$J,Resumo!$C23,Súmula!BG:BG)+SUMIF(Súmula!$S:$S,Resumo!$C23,Súmula!BR:BR)+SUMIF(Súmula!$AB:$AB,Resumo!$C23,Súmula!CC:CC)+SUMIF(Súmula!$AK:$AK,Resumo!$C23,Súmula!CN:CN)))</f>
        <v/>
      </c>
      <c r="H23" s="52" t="str">
        <f>IF(C23="","",(SUMIF(Súmula!$A:$A,Resumo!$C23,Súmula!AW:AW)+SUMIF(Súmula!$J:$J,Resumo!$C23,Súmula!BH:BH)+SUMIF(Súmula!$S:$S,Resumo!$C23,Súmula!BS:BS)+SUMIF(Súmula!$AB:$AB,Resumo!$C23,Súmula!CD:CD)+SUMIF(Súmula!$AK:$AK,Resumo!$C23,Súmula!CO:CO)))</f>
        <v/>
      </c>
      <c r="I23" s="52" t="str">
        <f>IF(C23="","",(SUMIF(Súmula!$A:$A,Resumo!$C23,Súmula!AX:AX)+SUMIF(Súmula!$J:$J,Resumo!$C23,Súmula!BI:BI)+SUMIF(Súmula!$S:$S,Resumo!$C23,Súmula!BT:BT)+SUMIF(Súmula!$AB:$AB,Resumo!$C23,Súmula!CE:CE)+SUMIF(Súmula!$AK:$AK,Resumo!$C23,Súmula!CP:CP)))</f>
        <v/>
      </c>
      <c r="J23" s="52" t="str">
        <f>IF(C23="","",(SUMIF(Súmula!$A:$A,Resumo!$C23,Súmula!AY:AY)+SUMIF(Súmula!$J:$J,Resumo!$C23,Súmula!BJ:BJ)+SUMIF(Súmula!$S:$S,Resumo!$C23,Súmula!BU:BU)+SUMIF(Súmula!$AB:$AB,Resumo!$C23,Súmula!CF:CF)+SUMIF(Súmula!$AK:$AK,Resumo!$C23,Súmula!CQ:CQ)))</f>
        <v/>
      </c>
      <c r="K23" s="52" t="str">
        <f t="shared" si="5"/>
        <v/>
      </c>
      <c r="L23" s="52"/>
      <c r="N23" s="52" t="str">
        <f t="shared" si="3"/>
        <v/>
      </c>
    </row>
    <row r="24" spans="1:14" ht="18.95" customHeight="1" outlineLevel="1" x14ac:dyDescent="0.2">
      <c r="A24" s="52" t="str">
        <f>Súmula!A39</f>
        <v>R12</v>
      </c>
      <c r="B24" s="64" t="str">
        <f>IF(C24="","",Súmula!K39)</f>
        <v/>
      </c>
      <c r="C24" s="63" t="str">
        <f>IF(Súmula!B39="","",Súmula!B39)</f>
        <v/>
      </c>
      <c r="D24" s="52" t="str">
        <f t="shared" si="4"/>
        <v/>
      </c>
      <c r="E24" s="81" t="str">
        <f t="shared" si="1"/>
        <v/>
      </c>
      <c r="F24" s="52" t="str">
        <f>IF(C24="","",(SUMIF(Súmula!$A:$A,Resumo!$C24,Súmula!AU:AU)+SUMIF(Súmula!$J:$J,Resumo!$C24,Súmula!BF:BF)+SUMIF(Súmula!$S:$S,Resumo!$C24,Súmula!BQ:BQ)+SUMIF(Súmula!$AB:$AB,Resumo!$C24,Súmula!CB:CB)+SUMIF(Súmula!$AK:$AK,Resumo!$C24,Súmula!CM:CM)))</f>
        <v/>
      </c>
      <c r="G24" s="52" t="str">
        <f>IF(C24="","",(SUMIF(Súmula!$A:$A,Resumo!$C24,Súmula!AV:AV)+SUMIF(Súmula!$J:$J,Resumo!$C24,Súmula!BG:BG)+SUMIF(Súmula!$S:$S,Resumo!$C24,Súmula!BR:BR)+SUMIF(Súmula!$AB:$AB,Resumo!$C24,Súmula!CC:CC)+SUMIF(Súmula!$AK:$AK,Resumo!$C24,Súmula!CN:CN)))</f>
        <v/>
      </c>
      <c r="H24" s="52" t="str">
        <f>IF(C24="","",(SUMIF(Súmula!$A:$A,Resumo!$C24,Súmula!AW:AW)+SUMIF(Súmula!$J:$J,Resumo!$C24,Súmula!BH:BH)+SUMIF(Súmula!$S:$S,Resumo!$C24,Súmula!BS:BS)+SUMIF(Súmula!$AB:$AB,Resumo!$C24,Súmula!CD:CD)+SUMIF(Súmula!$AK:$AK,Resumo!$C24,Súmula!CO:CO)))</f>
        <v/>
      </c>
      <c r="I24" s="52" t="str">
        <f>IF(C24="","",(SUMIF(Súmula!$A:$A,Resumo!$C24,Súmula!AX:AX)+SUMIF(Súmula!$J:$J,Resumo!$C24,Súmula!BI:BI)+SUMIF(Súmula!$S:$S,Resumo!$C24,Súmula!BT:BT)+SUMIF(Súmula!$AB:$AB,Resumo!$C24,Súmula!CE:CE)+SUMIF(Súmula!$AK:$AK,Resumo!$C24,Súmula!CP:CP)))</f>
        <v/>
      </c>
      <c r="J24" s="52" t="str">
        <f>IF(C24="","",(SUMIF(Súmula!$A:$A,Resumo!$C24,Súmula!AY:AY)+SUMIF(Súmula!$J:$J,Resumo!$C24,Súmula!BJ:BJ)+SUMIF(Súmula!$S:$S,Resumo!$C24,Súmula!BU:BU)+SUMIF(Súmula!$AB:$AB,Resumo!$C24,Súmula!CF:CF)+SUMIF(Súmula!$AK:$AK,Resumo!$C24,Súmula!CQ:CQ)))</f>
        <v/>
      </c>
      <c r="K24" s="52" t="str">
        <f t="shared" si="5"/>
        <v/>
      </c>
      <c r="L24" s="52"/>
      <c r="N24" s="52" t="str">
        <f t="shared" si="3"/>
        <v/>
      </c>
    </row>
    <row r="25" spans="1:14" ht="18.95" customHeight="1" outlineLevel="1" x14ac:dyDescent="0.2">
      <c r="A25" s="52" t="str">
        <f>Súmula!A40</f>
        <v>R13</v>
      </c>
      <c r="B25" s="64" t="str">
        <f>IF(C25="","",Súmula!K40)</f>
        <v/>
      </c>
      <c r="C25" s="63" t="str">
        <f>IF(Súmula!B40="","",Súmula!B40)</f>
        <v/>
      </c>
      <c r="D25" s="52" t="str">
        <f t="shared" si="4"/>
        <v/>
      </c>
      <c r="E25" s="81" t="str">
        <f t="shared" si="1"/>
        <v/>
      </c>
      <c r="F25" s="52" t="str">
        <f>IF(C25="","",(SUMIF(Súmula!$A:$A,Resumo!$C25,Súmula!AU:AU)+SUMIF(Súmula!$J:$J,Resumo!$C25,Súmula!BF:BF)+SUMIF(Súmula!$S:$S,Resumo!$C25,Súmula!BQ:BQ)+SUMIF(Súmula!$AB:$AB,Resumo!$C25,Súmula!CB:CB)+SUMIF(Súmula!$AK:$AK,Resumo!$C25,Súmula!CM:CM)))</f>
        <v/>
      </c>
      <c r="G25" s="52" t="str">
        <f>IF(C25="","",(SUMIF(Súmula!$A:$A,Resumo!$C25,Súmula!AV:AV)+SUMIF(Súmula!$J:$J,Resumo!$C25,Súmula!BG:BG)+SUMIF(Súmula!$S:$S,Resumo!$C25,Súmula!BR:BR)+SUMIF(Súmula!$AB:$AB,Resumo!$C25,Súmula!CC:CC)+SUMIF(Súmula!$AK:$AK,Resumo!$C25,Súmula!CN:CN)))</f>
        <v/>
      </c>
      <c r="H25" s="52" t="str">
        <f>IF(C25="","",(SUMIF(Súmula!$A:$A,Resumo!$C25,Súmula!AW:AW)+SUMIF(Súmula!$J:$J,Resumo!$C25,Súmula!BH:BH)+SUMIF(Súmula!$S:$S,Resumo!$C25,Súmula!BS:BS)+SUMIF(Súmula!$AB:$AB,Resumo!$C25,Súmula!CD:CD)+SUMIF(Súmula!$AK:$AK,Resumo!$C25,Súmula!CO:CO)))</f>
        <v/>
      </c>
      <c r="I25" s="52" t="str">
        <f>IF(C25="","",(SUMIF(Súmula!$A:$A,Resumo!$C25,Súmula!AX:AX)+SUMIF(Súmula!$J:$J,Resumo!$C25,Súmula!BI:BI)+SUMIF(Súmula!$S:$S,Resumo!$C25,Súmula!BT:BT)+SUMIF(Súmula!$AB:$AB,Resumo!$C25,Súmula!CE:CE)+SUMIF(Súmula!$AK:$AK,Resumo!$C25,Súmula!CP:CP)))</f>
        <v/>
      </c>
      <c r="J25" s="52" t="str">
        <f>IF(C25="","",(SUMIF(Súmula!$A:$A,Resumo!$C25,Súmula!AY:AY)+SUMIF(Súmula!$J:$J,Resumo!$C25,Súmula!BJ:BJ)+SUMIF(Súmula!$S:$S,Resumo!$C25,Súmula!BU:BU)+SUMIF(Súmula!$AB:$AB,Resumo!$C25,Súmula!CF:CF)+SUMIF(Súmula!$AK:$AK,Resumo!$C25,Súmula!CQ:CQ)))</f>
        <v/>
      </c>
      <c r="K25" s="52" t="str">
        <f t="shared" si="5"/>
        <v/>
      </c>
      <c r="L25" s="52"/>
      <c r="N25" s="52" t="str">
        <f t="shared" si="3"/>
        <v/>
      </c>
    </row>
    <row r="26" spans="1:14" ht="18.95" customHeight="1" outlineLevel="1" x14ac:dyDescent="0.2">
      <c r="A26" s="52" t="str">
        <f>Súmula!A41</f>
        <v>R14</v>
      </c>
      <c r="B26" s="64" t="str">
        <f>IF(C26="","",Súmula!K41)</f>
        <v/>
      </c>
      <c r="C26" s="63" t="str">
        <f>IF(Súmula!B41="","",Súmula!B41)</f>
        <v/>
      </c>
      <c r="D26" s="52" t="str">
        <f>IF(C26="","",SUM(F26:H26))</f>
        <v/>
      </c>
      <c r="E26" s="81" t="str">
        <f t="shared" si="1"/>
        <v/>
      </c>
      <c r="F26" s="52" t="str">
        <f>IF(C26="","",(SUMIF(Súmula!$A:$A,Resumo!$C26,Súmula!AU:AU)+SUMIF(Súmula!$J:$J,Resumo!$C26,Súmula!BF:BF)+SUMIF(Súmula!$S:$S,Resumo!$C26,Súmula!BQ:BQ)+SUMIF(Súmula!$AB:$AB,Resumo!$C26,Súmula!CB:CB)+SUMIF(Súmula!$AK:$AK,Resumo!$C26,Súmula!CM:CM)))</f>
        <v/>
      </c>
      <c r="G26" s="52" t="str">
        <f>IF(C26="","",(SUMIF(Súmula!$A:$A,Resumo!$C26,Súmula!AV:AV)+SUMIF(Súmula!$J:$J,Resumo!$C26,Súmula!BG:BG)+SUMIF(Súmula!$S:$S,Resumo!$C26,Súmula!BR:BR)+SUMIF(Súmula!$AB:$AB,Resumo!$C26,Súmula!CC:CC)+SUMIF(Súmula!$AK:$AK,Resumo!$C26,Súmula!CN:CN)))</f>
        <v/>
      </c>
      <c r="H26" s="52" t="str">
        <f>IF(C26="","",(SUMIF(Súmula!$A:$A,Resumo!$C26,Súmula!AW:AW)+SUMIF(Súmula!$J:$J,Resumo!$C26,Súmula!BH:BH)+SUMIF(Súmula!$S:$S,Resumo!$C26,Súmula!BS:BS)+SUMIF(Súmula!$AB:$AB,Resumo!$C26,Súmula!CD:CD)+SUMIF(Súmula!$AK:$AK,Resumo!$C26,Súmula!CO:CO)))</f>
        <v/>
      </c>
      <c r="I26" s="52" t="str">
        <f>IF(C26="","",(SUMIF(Súmula!$A:$A,Resumo!$C26,Súmula!AX:AX)+SUMIF(Súmula!$J:$J,Resumo!$C26,Súmula!BI:BI)+SUMIF(Súmula!$S:$S,Resumo!$C26,Súmula!BT:BT)+SUMIF(Súmula!$AB:$AB,Resumo!$C26,Súmula!CE:CE)+SUMIF(Súmula!$AK:$AK,Resumo!$C26,Súmula!CP:CP)))</f>
        <v/>
      </c>
      <c r="J26" s="52" t="str">
        <f>IF(C26="","",(SUMIF(Súmula!$A:$A,Resumo!$C26,Súmula!AY:AY)+SUMIF(Súmula!$J:$J,Resumo!$C26,Súmula!BJ:BJ)+SUMIF(Súmula!$S:$S,Resumo!$C26,Súmula!BU:BU)+SUMIF(Súmula!$AB:$AB,Resumo!$C26,Súmula!CF:CF)+SUMIF(Súmula!$AK:$AK,Resumo!$C26,Súmula!CQ:CQ)))</f>
        <v/>
      </c>
      <c r="K26" s="52" t="str">
        <f>IF(C26="","",I26-J26)</f>
        <v/>
      </c>
      <c r="L26" s="52"/>
      <c r="N26" s="52" t="str">
        <f t="shared" si="3"/>
        <v/>
      </c>
    </row>
    <row r="27" spans="1:14" ht="18.95" customHeight="1" outlineLevel="1" x14ac:dyDescent="0.2">
      <c r="A27" s="52" t="str">
        <f>Súmula!A42</f>
        <v>R15</v>
      </c>
      <c r="B27" s="64" t="str">
        <f>IF(C27="","",Súmula!K42)</f>
        <v/>
      </c>
      <c r="C27" s="63" t="str">
        <f>IF(Súmula!B42="","",Súmula!B42)</f>
        <v/>
      </c>
      <c r="D27" s="52" t="str">
        <f>IF(C27="","",SUM(F27:H27))</f>
        <v/>
      </c>
      <c r="E27" s="81" t="str">
        <f t="shared" si="1"/>
        <v/>
      </c>
      <c r="F27" s="52" t="str">
        <f>IF(C27="","",(SUMIF(Súmula!$A:$A,Resumo!$C27,Súmula!AU:AU)+SUMIF(Súmula!$J:$J,Resumo!$C27,Súmula!BF:BF)+SUMIF(Súmula!$S:$S,Resumo!$C27,Súmula!BQ:BQ)+SUMIF(Súmula!$AB:$AB,Resumo!$C27,Súmula!CB:CB)+SUMIF(Súmula!$AK:$AK,Resumo!$C27,Súmula!CM:CM)))</f>
        <v/>
      </c>
      <c r="G27" s="52" t="str">
        <f>IF(C27="","",(SUMIF(Súmula!$A:$A,Resumo!$C27,Súmula!AV:AV)+SUMIF(Súmula!$J:$J,Resumo!$C27,Súmula!BG:BG)+SUMIF(Súmula!$S:$S,Resumo!$C27,Súmula!BR:BR)+SUMIF(Súmula!$AB:$AB,Resumo!$C27,Súmula!CC:CC)+SUMIF(Súmula!$AK:$AK,Resumo!$C27,Súmula!CN:CN)))</f>
        <v/>
      </c>
      <c r="H27" s="52" t="str">
        <f>IF(C27="","",(SUMIF(Súmula!$A:$A,Resumo!$C27,Súmula!AW:AW)+SUMIF(Súmula!$J:$J,Resumo!$C27,Súmula!BH:BH)+SUMIF(Súmula!$S:$S,Resumo!$C27,Súmula!BS:BS)+SUMIF(Súmula!$AB:$AB,Resumo!$C27,Súmula!CD:CD)+SUMIF(Súmula!$AK:$AK,Resumo!$C27,Súmula!CO:CO)))</f>
        <v/>
      </c>
      <c r="I27" s="52" t="str">
        <f>IF(C27="","",(SUMIF(Súmula!$A:$A,Resumo!$C27,Súmula!AX:AX)+SUMIF(Súmula!$J:$J,Resumo!$C27,Súmula!BI:BI)+SUMIF(Súmula!$S:$S,Resumo!$C27,Súmula!BT:BT)+SUMIF(Súmula!$AB:$AB,Resumo!$C27,Súmula!CE:CE)+SUMIF(Súmula!$AK:$AK,Resumo!$C27,Súmula!CP:CP)))</f>
        <v/>
      </c>
      <c r="J27" s="52" t="str">
        <f>IF(C27="","",(SUMIF(Súmula!$A:$A,Resumo!$C27,Súmula!AY:AY)+SUMIF(Súmula!$J:$J,Resumo!$C27,Súmula!BJ:BJ)+SUMIF(Súmula!$S:$S,Resumo!$C27,Súmula!BU:BU)+SUMIF(Súmula!$AB:$AB,Resumo!$C27,Súmula!CF:CF)+SUMIF(Súmula!$AK:$AK,Resumo!$C27,Súmula!CQ:CQ)))</f>
        <v/>
      </c>
      <c r="K27" s="52" t="str">
        <f>IF(C27="","",I27-J27)</f>
        <v/>
      </c>
      <c r="L27" s="52"/>
      <c r="N27" s="52" t="str">
        <f t="shared" si="3"/>
        <v/>
      </c>
    </row>
    <row r="28" spans="1:14" ht="18.95" customHeight="1" x14ac:dyDescent="0.2">
      <c r="A28" s="84" t="s">
        <v>59</v>
      </c>
      <c r="B28" s="78"/>
      <c r="C28" s="79"/>
      <c r="D28" s="80">
        <f t="shared" ref="D28:K28" si="6">SUM(D8:D27)</f>
        <v>25</v>
      </c>
      <c r="E28" s="82">
        <f t="shared" si="6"/>
        <v>17</v>
      </c>
      <c r="F28" s="80">
        <f t="shared" si="6"/>
        <v>6</v>
      </c>
      <c r="G28" s="80">
        <f t="shared" si="6"/>
        <v>5</v>
      </c>
      <c r="H28" s="80">
        <f t="shared" si="6"/>
        <v>14</v>
      </c>
      <c r="I28" s="80">
        <f t="shared" si="6"/>
        <v>61</v>
      </c>
      <c r="J28" s="80">
        <f t="shared" si="6"/>
        <v>91</v>
      </c>
      <c r="K28" s="80">
        <f t="shared" si="6"/>
        <v>-30</v>
      </c>
      <c r="L28" s="80"/>
    </row>
    <row r="29" spans="1:14" ht="19.5" customHeight="1" x14ac:dyDescent="0.2">
      <c r="A29" s="62"/>
      <c r="B29" s="65"/>
      <c r="C29" s="62"/>
      <c r="D29" s="62"/>
      <c r="E29" s="62"/>
      <c r="F29" s="62"/>
      <c r="G29" s="62"/>
      <c r="H29" s="62"/>
      <c r="I29" s="62"/>
      <c r="J29" s="62"/>
      <c r="K29" s="62"/>
      <c r="L29" s="62"/>
    </row>
    <row r="30" spans="1:14" ht="18" customHeight="1" x14ac:dyDescent="0.2">
      <c r="A30" s="76" t="s">
        <v>40</v>
      </c>
      <c r="B30" s="77" t="s">
        <v>41</v>
      </c>
      <c r="C30" s="76" t="s">
        <v>42</v>
      </c>
      <c r="D30" s="76" t="s">
        <v>43</v>
      </c>
      <c r="E30" s="76" t="s">
        <v>47</v>
      </c>
      <c r="F30" s="76" t="s">
        <v>44</v>
      </c>
      <c r="G30" s="76" t="s">
        <v>45</v>
      </c>
      <c r="H30" s="76" t="s">
        <v>46</v>
      </c>
      <c r="I30" s="76" t="s">
        <v>52</v>
      </c>
      <c r="J30" s="76" t="s">
        <v>53</v>
      </c>
      <c r="K30" s="76" t="s">
        <v>54</v>
      </c>
      <c r="L30" s="76" t="s">
        <v>55</v>
      </c>
      <c r="N30" s="76" t="s">
        <v>74</v>
      </c>
    </row>
    <row r="31" spans="1:14" ht="18.95" customHeight="1" x14ac:dyDescent="0.2">
      <c r="A31" s="52">
        <f>Súmula!M23</f>
        <v>1</v>
      </c>
      <c r="B31" s="64">
        <f>IF(C31="","",Súmula!W23)</f>
        <v>2030</v>
      </c>
      <c r="C31" s="63" t="str">
        <f>IF(Súmula!N23="","",Súmula!N23)</f>
        <v>MARCIO COSTA</v>
      </c>
      <c r="D31" s="52">
        <f>IF(C31="","",SUM(F31:H31))</f>
        <v>5</v>
      </c>
      <c r="E31" s="81">
        <f t="shared" ref="E31:E50" si="7">IF(C31="","",(F31*2)+G31)</f>
        <v>6</v>
      </c>
      <c r="F31" s="52">
        <f>IF(C31="","",(SUMIF(Súmula!$I:$I,Resumo!$C31,Súmula!AZ:AZ)+SUMIF(Súmula!$R:$R,Resumo!$C31,Súmula!BK:BK)+SUMIF(Súmula!$AA:$AA,Resumo!$C31,Súmula!BV:BV)+SUMIF(Súmula!$AJ:$AJ,Resumo!$C31,Súmula!CG:CG)+SUMIF(Súmula!$AS:$AS,Resumo!$C31,Súmula!CR:CR)))</f>
        <v>3</v>
      </c>
      <c r="G31" s="52">
        <f>IF(C31="","",(SUMIF(Súmula!$I:$I,Resumo!$C31,Súmula!BA:BA)+SUMIF(Súmula!$R:$R,Resumo!$C31,Súmula!BL:BL)+SUMIF(Súmula!$AA:$AA,Resumo!$C31,Súmula!BW:BW)+SUMIF(Súmula!$AJ:$AJ,Resumo!$C31,Súmula!CH:CH)+SUMIF(Súmula!$AS:$AS,Resumo!$C31,Súmula!CS:CS)))</f>
        <v>0</v>
      </c>
      <c r="H31" s="52">
        <f>IF(C31="","",(SUMIF(Súmula!$I:$I,Resumo!$C31,Súmula!BB:BB)+SUMIF(Súmula!$R:$R,Resumo!$C31,Súmula!BM:BM)+SUMIF(Súmula!$AA:$AA,Resumo!$C31,Súmula!BX:BX)+SUMIF(Súmula!$AJ:$AJ,Resumo!$C31,Súmula!CI:CI)+SUMIF(Súmula!$AS:$AS,Resumo!$C31,Súmula!CT:CT)))</f>
        <v>2</v>
      </c>
      <c r="I31" s="52">
        <f>IF(C31="","",(SUMIF(Súmula!$I:$I,Resumo!$C31,Súmula!BC:BC)+SUMIF(Súmula!$R:$R,Resumo!$C31,Súmula!BN:BN)+SUMIF(Súmula!$AA:$AA,Resumo!$C31,Súmula!BY:BY)+SUMIF(Súmula!$AJ:$AJ,Resumo!$C31,Súmula!CJ:CJ)+SUMIF(Súmula!$AS:$AS,Resumo!$C31,Súmula!CU:CU)))</f>
        <v>19</v>
      </c>
      <c r="J31" s="52">
        <f>IF(C31="","",(SUMIF(Súmula!$I:$I,Resumo!$C31,Súmula!BD:BD)+SUMIF(Súmula!$R:$R,Resumo!$C31,Súmula!BO:BO)+SUMIF(Súmula!$AA:$AA,Resumo!$C31,Súmula!BZ:BZ)+SUMIF(Súmula!$AJ:$AJ,Resumo!$C31,Súmula!CK:CK)+SUMIF(Súmula!$AS:$AS,Resumo!$C31,Súmula!CV:CV)))</f>
        <v>13</v>
      </c>
      <c r="K31" s="52">
        <f>IF(C31="","",I31-J31)</f>
        <v>6</v>
      </c>
      <c r="L31" s="52"/>
      <c r="N31" s="52" t="str">
        <f t="shared" ref="N31:N50" si="8">IF(N32="",IF(C31="","",PROPER(C31)&amp;" "&amp;E31&amp;"/"&amp;D31*2),IF(C31="","",PROPER(C31)&amp;" "&amp;E31&amp;"/"&amp;D31*2&amp;","))</f>
        <v>Marcio Costa 6/10,</v>
      </c>
    </row>
    <row r="32" spans="1:14" ht="18.95" customHeight="1" x14ac:dyDescent="0.2">
      <c r="A32" s="52">
        <f>Súmula!M24</f>
        <v>2</v>
      </c>
      <c r="B32" s="64">
        <f>IF(C32="","",Súmula!W24)</f>
        <v>2315</v>
      </c>
      <c r="C32" s="63" t="str">
        <f>IF(Súmula!N24="","",Súmula!N24)</f>
        <v>MARCÃO DIAS</v>
      </c>
      <c r="D32" s="52">
        <f t="shared" ref="D32:D38" si="9">IF(C32="","",SUM(F32:H32))</f>
        <v>5</v>
      </c>
      <c r="E32" s="81">
        <f t="shared" si="7"/>
        <v>7</v>
      </c>
      <c r="F32" s="52">
        <f>IF(C32="","",(SUMIF(Súmula!$I:$I,Resumo!$C32,Súmula!AZ:AZ)+SUMIF(Súmula!$R:$R,Resumo!$C32,Súmula!BK:BK)+SUMIF(Súmula!$AA:$AA,Resumo!$C32,Súmula!BV:BV)+SUMIF(Súmula!$AJ:$AJ,Resumo!$C32,Súmula!CG:CG)+SUMIF(Súmula!$AS:$AS,Resumo!$C32,Súmula!CR:CR)))</f>
        <v>3</v>
      </c>
      <c r="G32" s="52">
        <f>IF(C32="","",(SUMIF(Súmula!$I:$I,Resumo!$C32,Súmula!BA:BA)+SUMIF(Súmula!$R:$R,Resumo!$C32,Súmula!BL:BL)+SUMIF(Súmula!$AA:$AA,Resumo!$C32,Súmula!BW:BW)+SUMIF(Súmula!$AJ:$AJ,Resumo!$C32,Súmula!CH:CH)+SUMIF(Súmula!$AS:$AS,Resumo!$C32,Súmula!CS:CS)))</f>
        <v>1</v>
      </c>
      <c r="H32" s="52">
        <f>IF(C32="","",(SUMIF(Súmula!$I:$I,Resumo!$C32,Súmula!BB:BB)+SUMIF(Súmula!$R:$R,Resumo!$C32,Súmula!BM:BM)+SUMIF(Súmula!$AA:$AA,Resumo!$C32,Súmula!BX:BX)+SUMIF(Súmula!$AJ:$AJ,Resumo!$C32,Súmula!CI:CI)+SUMIF(Súmula!$AS:$AS,Resumo!$C32,Súmula!CT:CT)))</f>
        <v>1</v>
      </c>
      <c r="I32" s="52">
        <f>IF(C32="","",(SUMIF(Súmula!$I:$I,Resumo!$C32,Súmula!BC:BC)+SUMIF(Súmula!$R:$R,Resumo!$C32,Súmula!BN:BN)+SUMIF(Súmula!$AA:$AA,Resumo!$C32,Súmula!BY:BY)+SUMIF(Súmula!$AJ:$AJ,Resumo!$C32,Súmula!CJ:CJ)+SUMIF(Súmula!$AS:$AS,Resumo!$C32,Súmula!CU:CU)))</f>
        <v>19</v>
      </c>
      <c r="J32" s="52">
        <f>IF(C32="","",(SUMIF(Súmula!$I:$I,Resumo!$C32,Súmula!BD:BD)+SUMIF(Súmula!$R:$R,Resumo!$C32,Súmula!BO:BO)+SUMIF(Súmula!$AA:$AA,Resumo!$C32,Súmula!BZ:BZ)+SUMIF(Súmula!$AJ:$AJ,Resumo!$C32,Súmula!CK:CK)+SUMIF(Súmula!$AS:$AS,Resumo!$C32,Súmula!CV:CV)))</f>
        <v>11</v>
      </c>
      <c r="K32" s="52">
        <f t="shared" ref="K32:K38" si="10">IF(C32="","",I32-J32)</f>
        <v>8</v>
      </c>
      <c r="L32" s="52"/>
      <c r="N32" s="52" t="str">
        <f t="shared" si="8"/>
        <v>Marcão Dias 7/10,</v>
      </c>
    </row>
    <row r="33" spans="1:14" ht="18.95" customHeight="1" x14ac:dyDescent="0.2">
      <c r="A33" s="52">
        <f>Súmula!M25</f>
        <v>3</v>
      </c>
      <c r="B33" s="64">
        <f>IF(C33="","",Súmula!W25)</f>
        <v>1843</v>
      </c>
      <c r="C33" s="63" t="str">
        <f>IF(Súmula!N25="","",Súmula!N25)</f>
        <v>NORBERTO</v>
      </c>
      <c r="D33" s="52">
        <f t="shared" si="9"/>
        <v>5</v>
      </c>
      <c r="E33" s="81">
        <f t="shared" si="7"/>
        <v>8</v>
      </c>
      <c r="F33" s="52">
        <f>IF(C33="","",(SUMIF(Súmula!$I:$I,Resumo!$C33,Súmula!AZ:AZ)+SUMIF(Súmula!$R:$R,Resumo!$C33,Súmula!BK:BK)+SUMIF(Súmula!$AA:$AA,Resumo!$C33,Súmula!BV:BV)+SUMIF(Súmula!$AJ:$AJ,Resumo!$C33,Súmula!CG:CG)+SUMIF(Súmula!$AS:$AS,Resumo!$C33,Súmula!CR:CR)))</f>
        <v>3</v>
      </c>
      <c r="G33" s="52">
        <f>IF(C33="","",(SUMIF(Súmula!$I:$I,Resumo!$C33,Súmula!BA:BA)+SUMIF(Súmula!$R:$R,Resumo!$C33,Súmula!BL:BL)+SUMIF(Súmula!$AA:$AA,Resumo!$C33,Súmula!BW:BW)+SUMIF(Súmula!$AJ:$AJ,Resumo!$C33,Súmula!CH:CH)+SUMIF(Súmula!$AS:$AS,Resumo!$C33,Súmula!CS:CS)))</f>
        <v>2</v>
      </c>
      <c r="H33" s="52">
        <f>IF(C33="","",(SUMIF(Súmula!$I:$I,Resumo!$C33,Súmula!BB:BB)+SUMIF(Súmula!$R:$R,Resumo!$C33,Súmula!BM:BM)+SUMIF(Súmula!$AA:$AA,Resumo!$C33,Súmula!BX:BX)+SUMIF(Súmula!$AJ:$AJ,Resumo!$C33,Súmula!CI:CI)+SUMIF(Súmula!$AS:$AS,Resumo!$C33,Súmula!CT:CT)))</f>
        <v>0</v>
      </c>
      <c r="I33" s="52">
        <f>IF(C33="","",(SUMIF(Súmula!$I:$I,Resumo!$C33,Súmula!BC:BC)+SUMIF(Súmula!$R:$R,Resumo!$C33,Súmula!BN:BN)+SUMIF(Súmula!$AA:$AA,Resumo!$C33,Súmula!BY:BY)+SUMIF(Súmula!$AJ:$AJ,Resumo!$C33,Súmula!CJ:CJ)+SUMIF(Súmula!$AS:$AS,Resumo!$C33,Súmula!CU:CU)))</f>
        <v>20</v>
      </c>
      <c r="J33" s="52">
        <f>IF(C33="","",(SUMIF(Súmula!$I:$I,Resumo!$C33,Súmula!BD:BD)+SUMIF(Súmula!$R:$R,Resumo!$C33,Súmula!BO:BO)+SUMIF(Súmula!$AA:$AA,Resumo!$C33,Súmula!BZ:BZ)+SUMIF(Súmula!$AJ:$AJ,Resumo!$C33,Súmula!CK:CK)+SUMIF(Súmula!$AS:$AS,Resumo!$C33,Súmula!CV:CV)))</f>
        <v>13</v>
      </c>
      <c r="K33" s="52">
        <f t="shared" si="10"/>
        <v>7</v>
      </c>
      <c r="L33" s="52"/>
      <c r="N33" s="52" t="str">
        <f t="shared" si="8"/>
        <v>Norberto 8/10,</v>
      </c>
    </row>
    <row r="34" spans="1:14" ht="18.95" customHeight="1" x14ac:dyDescent="0.2">
      <c r="A34" s="52">
        <f>Súmula!M26</f>
        <v>4</v>
      </c>
      <c r="B34" s="64">
        <f>IF(C34="","",Súmula!W26)</f>
        <v>2128</v>
      </c>
      <c r="C34" s="63" t="str">
        <f>IF(Súmula!N26="","",Súmula!N26)</f>
        <v>ZANELLA</v>
      </c>
      <c r="D34" s="52">
        <f t="shared" si="9"/>
        <v>5</v>
      </c>
      <c r="E34" s="81">
        <f t="shared" si="7"/>
        <v>7</v>
      </c>
      <c r="F34" s="52">
        <f>IF(C34="","",(SUMIF(Súmula!$I:$I,Resumo!$C34,Súmula!AZ:AZ)+SUMIF(Súmula!$R:$R,Resumo!$C34,Súmula!BK:BK)+SUMIF(Súmula!$AA:$AA,Resumo!$C34,Súmula!BV:BV)+SUMIF(Súmula!$AJ:$AJ,Resumo!$C34,Súmula!CG:CG)+SUMIF(Súmula!$AS:$AS,Resumo!$C34,Súmula!CR:CR)))</f>
        <v>3</v>
      </c>
      <c r="G34" s="52">
        <f>IF(C34="","",(SUMIF(Súmula!$I:$I,Resumo!$C34,Súmula!BA:BA)+SUMIF(Súmula!$R:$R,Resumo!$C34,Súmula!BL:BL)+SUMIF(Súmula!$AA:$AA,Resumo!$C34,Súmula!BW:BW)+SUMIF(Súmula!$AJ:$AJ,Resumo!$C34,Súmula!CH:CH)+SUMIF(Súmula!$AS:$AS,Resumo!$C34,Súmula!CS:CS)))</f>
        <v>1</v>
      </c>
      <c r="H34" s="52">
        <f>IF(C34="","",(SUMIF(Súmula!$I:$I,Resumo!$C34,Súmula!BB:BB)+SUMIF(Súmula!$R:$R,Resumo!$C34,Súmula!BM:BM)+SUMIF(Súmula!$AA:$AA,Resumo!$C34,Súmula!BX:BX)+SUMIF(Súmula!$AJ:$AJ,Resumo!$C34,Súmula!CI:CI)+SUMIF(Súmula!$AS:$AS,Resumo!$C34,Súmula!CT:CT)))</f>
        <v>1</v>
      </c>
      <c r="I34" s="52">
        <f>IF(C34="","",(SUMIF(Súmula!$I:$I,Resumo!$C34,Súmula!BC:BC)+SUMIF(Súmula!$R:$R,Resumo!$C34,Súmula!BN:BN)+SUMIF(Súmula!$AA:$AA,Resumo!$C34,Súmula!BY:BY)+SUMIF(Súmula!$AJ:$AJ,Resumo!$C34,Súmula!CJ:CJ)+SUMIF(Súmula!$AS:$AS,Resumo!$C34,Súmula!CU:CU)))</f>
        <v>21</v>
      </c>
      <c r="J34" s="52">
        <f>IF(C34="","",(SUMIF(Súmula!$I:$I,Resumo!$C34,Súmula!BD:BD)+SUMIF(Súmula!$R:$R,Resumo!$C34,Súmula!BO:BO)+SUMIF(Súmula!$AA:$AA,Resumo!$C34,Súmula!BZ:BZ)+SUMIF(Súmula!$AJ:$AJ,Resumo!$C34,Súmula!CK:CK)+SUMIF(Súmula!$AS:$AS,Resumo!$C34,Súmula!CV:CV)))</f>
        <v>15</v>
      </c>
      <c r="K34" s="52">
        <f t="shared" si="10"/>
        <v>6</v>
      </c>
      <c r="L34" s="52"/>
      <c r="N34" s="52" t="str">
        <f t="shared" si="8"/>
        <v>Zanella 7/10,</v>
      </c>
    </row>
    <row r="35" spans="1:14" ht="18.95" customHeight="1" x14ac:dyDescent="0.2">
      <c r="A35" s="52">
        <f>Súmula!M27</f>
        <v>5</v>
      </c>
      <c r="B35" s="64">
        <f>IF(C35="","",Súmula!W27)</f>
        <v>2491</v>
      </c>
      <c r="C35" s="63" t="str">
        <f>IF(Súmula!N27="","",Súmula!N27)</f>
        <v>MATHIAS</v>
      </c>
      <c r="D35" s="52">
        <f t="shared" si="9"/>
        <v>3</v>
      </c>
      <c r="E35" s="81">
        <f t="shared" si="7"/>
        <v>2</v>
      </c>
      <c r="F35" s="52">
        <f>IF(C35="","",(SUMIF(Súmula!$I:$I,Resumo!$C35,Súmula!AZ:AZ)+SUMIF(Súmula!$R:$R,Resumo!$C35,Súmula!BK:BK)+SUMIF(Súmula!$AA:$AA,Resumo!$C35,Súmula!BV:BV)+SUMIF(Súmula!$AJ:$AJ,Resumo!$C35,Súmula!CG:CG)+SUMIF(Súmula!$AS:$AS,Resumo!$C35,Súmula!CR:CR)))</f>
        <v>1</v>
      </c>
      <c r="G35" s="52">
        <f>IF(C35="","",(SUMIF(Súmula!$I:$I,Resumo!$C35,Súmula!BA:BA)+SUMIF(Súmula!$R:$R,Resumo!$C35,Súmula!BL:BL)+SUMIF(Súmula!$AA:$AA,Resumo!$C35,Súmula!BW:BW)+SUMIF(Súmula!$AJ:$AJ,Resumo!$C35,Súmula!CH:CH)+SUMIF(Súmula!$AS:$AS,Resumo!$C35,Súmula!CS:CS)))</f>
        <v>0</v>
      </c>
      <c r="H35" s="52">
        <f>IF(C35="","",(SUMIF(Súmula!$I:$I,Resumo!$C35,Súmula!BB:BB)+SUMIF(Súmula!$R:$R,Resumo!$C35,Súmula!BM:BM)+SUMIF(Súmula!$AA:$AA,Resumo!$C35,Súmula!BX:BX)+SUMIF(Súmula!$AJ:$AJ,Resumo!$C35,Súmula!CI:CI)+SUMIF(Súmula!$AS:$AS,Resumo!$C35,Súmula!CT:CT)))</f>
        <v>2</v>
      </c>
      <c r="I35" s="52">
        <f>IF(C35="","",(SUMIF(Súmula!$I:$I,Resumo!$C35,Súmula!BC:BC)+SUMIF(Súmula!$R:$R,Resumo!$C35,Súmula!BN:BN)+SUMIF(Súmula!$AA:$AA,Resumo!$C35,Súmula!BY:BY)+SUMIF(Súmula!$AJ:$AJ,Resumo!$C35,Súmula!CJ:CJ)+SUMIF(Súmula!$AS:$AS,Resumo!$C35,Súmula!CU:CU)))</f>
        <v>6</v>
      </c>
      <c r="J35" s="52">
        <f>IF(C35="","",(SUMIF(Súmula!$I:$I,Resumo!$C35,Súmula!BD:BD)+SUMIF(Súmula!$R:$R,Resumo!$C35,Súmula!BO:BO)+SUMIF(Súmula!$AA:$AA,Resumo!$C35,Súmula!BZ:BZ)+SUMIF(Súmula!$AJ:$AJ,Resumo!$C35,Súmula!CK:CK)+SUMIF(Súmula!$AS:$AS,Resumo!$C35,Súmula!CV:CV)))</f>
        <v>7</v>
      </c>
      <c r="K35" s="52">
        <f t="shared" si="10"/>
        <v>-1</v>
      </c>
      <c r="L35" s="52"/>
      <c r="N35" s="52" t="str">
        <f t="shared" si="8"/>
        <v>Mathias 2/6,</v>
      </c>
    </row>
    <row r="36" spans="1:14" ht="18.95" customHeight="1" x14ac:dyDescent="0.2">
      <c r="A36" s="52" t="str">
        <f>Súmula!M28</f>
        <v>R1</v>
      </c>
      <c r="B36" s="64">
        <f>IF(C36="","",Súmula!W28)</f>
        <v>2409</v>
      </c>
      <c r="C36" s="63" t="str">
        <f>IF(Súmula!N28="","",Súmula!N28)</f>
        <v>LIRA</v>
      </c>
      <c r="D36" s="52">
        <f t="shared" si="9"/>
        <v>2</v>
      </c>
      <c r="E36" s="81">
        <f t="shared" si="7"/>
        <v>3</v>
      </c>
      <c r="F36" s="52">
        <f>IF(C36="","",(SUMIF(Súmula!$I:$I,Resumo!$C36,Súmula!AZ:AZ)+SUMIF(Súmula!$R:$R,Resumo!$C36,Súmula!BK:BK)+SUMIF(Súmula!$AA:$AA,Resumo!$C36,Súmula!BV:BV)+SUMIF(Súmula!$AJ:$AJ,Resumo!$C36,Súmula!CG:CG)+SUMIF(Súmula!$AS:$AS,Resumo!$C36,Súmula!CR:CR)))</f>
        <v>1</v>
      </c>
      <c r="G36" s="52">
        <f>IF(C36="","",(SUMIF(Súmula!$I:$I,Resumo!$C36,Súmula!BA:BA)+SUMIF(Súmula!$R:$R,Resumo!$C36,Súmula!BL:BL)+SUMIF(Súmula!$AA:$AA,Resumo!$C36,Súmula!BW:BW)+SUMIF(Súmula!$AJ:$AJ,Resumo!$C36,Súmula!CH:CH)+SUMIF(Súmula!$AS:$AS,Resumo!$C36,Súmula!CS:CS)))</f>
        <v>1</v>
      </c>
      <c r="H36" s="52">
        <f>IF(C36="","",(SUMIF(Súmula!$I:$I,Resumo!$C36,Súmula!BB:BB)+SUMIF(Súmula!$R:$R,Resumo!$C36,Súmula!BM:BM)+SUMIF(Súmula!$AA:$AA,Resumo!$C36,Súmula!BX:BX)+SUMIF(Súmula!$AJ:$AJ,Resumo!$C36,Súmula!CI:CI)+SUMIF(Súmula!$AS:$AS,Resumo!$C36,Súmula!CT:CT)))</f>
        <v>0</v>
      </c>
      <c r="I36" s="52">
        <f>IF(C36="","",(SUMIF(Súmula!$I:$I,Resumo!$C36,Súmula!BC:BC)+SUMIF(Súmula!$R:$R,Resumo!$C36,Súmula!BN:BN)+SUMIF(Súmula!$AA:$AA,Resumo!$C36,Súmula!BY:BY)+SUMIF(Súmula!$AJ:$AJ,Resumo!$C36,Súmula!CJ:CJ)+SUMIF(Súmula!$AS:$AS,Resumo!$C36,Súmula!CU:CU)))</f>
        <v>6</v>
      </c>
      <c r="J36" s="52">
        <f>IF(C36="","",(SUMIF(Súmula!$I:$I,Resumo!$C36,Súmula!BD:BD)+SUMIF(Súmula!$R:$R,Resumo!$C36,Súmula!BO:BO)+SUMIF(Súmula!$AA:$AA,Resumo!$C36,Súmula!BZ:BZ)+SUMIF(Súmula!$AJ:$AJ,Resumo!$C36,Súmula!CK:CK)+SUMIF(Súmula!$AS:$AS,Resumo!$C36,Súmula!CV:CV)))</f>
        <v>2</v>
      </c>
      <c r="K36" s="52">
        <f t="shared" si="10"/>
        <v>4</v>
      </c>
      <c r="L36" s="52"/>
      <c r="N36" s="52" t="str">
        <f t="shared" si="8"/>
        <v>Lira 3/4</v>
      </c>
    </row>
    <row r="37" spans="1:14" ht="18.95" customHeight="1" x14ac:dyDescent="0.2">
      <c r="A37" s="52" t="str">
        <f>Súmula!M29</f>
        <v>R2</v>
      </c>
      <c r="B37" s="64" t="str">
        <f>IF(C37="","",Súmula!W29)</f>
        <v/>
      </c>
      <c r="C37" s="63" t="str">
        <f>IF(Súmula!N29="","",Súmula!N29)</f>
        <v/>
      </c>
      <c r="D37" s="52" t="str">
        <f t="shared" si="9"/>
        <v/>
      </c>
      <c r="E37" s="81" t="str">
        <f t="shared" si="7"/>
        <v/>
      </c>
      <c r="F37" s="52" t="str">
        <f>IF(C37="","",(SUMIF(Súmula!$I:$I,Resumo!$C37,Súmula!AZ:AZ)+SUMIF(Súmula!$R:$R,Resumo!$C37,Súmula!BK:BK)+SUMIF(Súmula!$AA:$AA,Resumo!$C37,Súmula!BV:BV)+SUMIF(Súmula!$AJ:$AJ,Resumo!$C37,Súmula!CG:CG)+SUMIF(Súmula!$AS:$AS,Resumo!$C37,Súmula!CR:CR)))</f>
        <v/>
      </c>
      <c r="G37" s="52" t="str">
        <f>IF(C37="","",(SUMIF(Súmula!$I:$I,Resumo!$C37,Súmula!BA:BA)+SUMIF(Súmula!$R:$R,Resumo!$C37,Súmula!BL:BL)+SUMIF(Súmula!$AA:$AA,Resumo!$C37,Súmula!BW:BW)+SUMIF(Súmula!$AJ:$AJ,Resumo!$C37,Súmula!CH:CH)+SUMIF(Súmula!$AS:$AS,Resumo!$C37,Súmula!CS:CS)))</f>
        <v/>
      </c>
      <c r="H37" s="52" t="str">
        <f>IF(C37="","",(SUMIF(Súmula!$I:$I,Resumo!$C37,Súmula!BB:BB)+SUMIF(Súmula!$R:$R,Resumo!$C37,Súmula!BM:BM)+SUMIF(Súmula!$AA:$AA,Resumo!$C37,Súmula!BX:BX)+SUMIF(Súmula!$AJ:$AJ,Resumo!$C37,Súmula!CI:CI)+SUMIF(Súmula!$AS:$AS,Resumo!$C37,Súmula!CT:CT)))</f>
        <v/>
      </c>
      <c r="I37" s="52" t="str">
        <f>IF(C37="","",(SUMIF(Súmula!$I:$I,Resumo!$C37,Súmula!BC:BC)+SUMIF(Súmula!$R:$R,Resumo!$C37,Súmula!BN:BN)+SUMIF(Súmula!$AA:$AA,Resumo!$C37,Súmula!BY:BY)+SUMIF(Súmula!$AJ:$AJ,Resumo!$C37,Súmula!CJ:CJ)+SUMIF(Súmula!$AS:$AS,Resumo!$C37,Súmula!CU:CU)))</f>
        <v/>
      </c>
      <c r="J37" s="52" t="str">
        <f>IF(C37="","",(SUMIF(Súmula!$I:$I,Resumo!$C37,Súmula!BD:BD)+SUMIF(Súmula!$R:$R,Resumo!$C37,Súmula!BO:BO)+SUMIF(Súmula!$AA:$AA,Resumo!$C37,Súmula!BZ:BZ)+SUMIF(Súmula!$AJ:$AJ,Resumo!$C37,Súmula!CK:CK)+SUMIF(Súmula!$AS:$AS,Resumo!$C37,Súmula!CV:CV)))</f>
        <v/>
      </c>
      <c r="K37" s="52" t="str">
        <f t="shared" si="10"/>
        <v/>
      </c>
      <c r="L37" s="52"/>
      <c r="N37" s="52" t="str">
        <f t="shared" si="8"/>
        <v/>
      </c>
    </row>
    <row r="38" spans="1:14" ht="18.95" customHeight="1" x14ac:dyDescent="0.2">
      <c r="A38" s="52" t="str">
        <f>Súmula!M30</f>
        <v>R3</v>
      </c>
      <c r="B38" s="64" t="str">
        <f>IF(C38="","",Súmula!W30)</f>
        <v/>
      </c>
      <c r="C38" s="63" t="str">
        <f>IF(Súmula!N30="","",Súmula!N30)</f>
        <v/>
      </c>
      <c r="D38" s="52" t="str">
        <f t="shared" si="9"/>
        <v/>
      </c>
      <c r="E38" s="81" t="str">
        <f t="shared" si="7"/>
        <v/>
      </c>
      <c r="F38" s="52" t="str">
        <f>IF(C38="","",(SUMIF(Súmula!$I:$I,Resumo!$C38,Súmula!AZ:AZ)+SUMIF(Súmula!$R:$R,Resumo!$C38,Súmula!BK:BK)+SUMIF(Súmula!$AA:$AA,Resumo!$C38,Súmula!BV:BV)+SUMIF(Súmula!$AJ:$AJ,Resumo!$C38,Súmula!CG:CG)+SUMIF(Súmula!$AS:$AS,Resumo!$C38,Súmula!CR:CR)))</f>
        <v/>
      </c>
      <c r="G38" s="52" t="str">
        <f>IF(C38="","",(SUMIF(Súmula!$I:$I,Resumo!$C38,Súmula!BA:BA)+SUMIF(Súmula!$R:$R,Resumo!$C38,Súmula!BL:BL)+SUMIF(Súmula!$AA:$AA,Resumo!$C38,Súmula!BW:BW)+SUMIF(Súmula!$AJ:$AJ,Resumo!$C38,Súmula!CH:CH)+SUMIF(Súmula!$AS:$AS,Resumo!$C38,Súmula!CS:CS)))</f>
        <v/>
      </c>
      <c r="H38" s="52" t="str">
        <f>IF(C38="","",(SUMIF(Súmula!$I:$I,Resumo!$C38,Súmula!BB:BB)+SUMIF(Súmula!$R:$R,Resumo!$C38,Súmula!BM:BM)+SUMIF(Súmula!$AA:$AA,Resumo!$C38,Súmula!BX:BX)+SUMIF(Súmula!$AJ:$AJ,Resumo!$C38,Súmula!CI:CI)+SUMIF(Súmula!$AS:$AS,Resumo!$C38,Súmula!CT:CT)))</f>
        <v/>
      </c>
      <c r="I38" s="52" t="str">
        <f>IF(C38="","",(SUMIF(Súmula!$I:$I,Resumo!$C38,Súmula!BC:BC)+SUMIF(Súmula!$R:$R,Resumo!$C38,Súmula!BN:BN)+SUMIF(Súmula!$AA:$AA,Resumo!$C38,Súmula!BY:BY)+SUMIF(Súmula!$AJ:$AJ,Resumo!$C38,Súmula!CJ:CJ)+SUMIF(Súmula!$AS:$AS,Resumo!$C38,Súmula!CU:CU)))</f>
        <v/>
      </c>
      <c r="J38" s="52" t="str">
        <f>IF(C38="","",(SUMIF(Súmula!$I:$I,Resumo!$C38,Súmula!BD:BD)+SUMIF(Súmula!$R:$R,Resumo!$C38,Súmula!BO:BO)+SUMIF(Súmula!$AA:$AA,Resumo!$C38,Súmula!BZ:BZ)+SUMIF(Súmula!$AJ:$AJ,Resumo!$C38,Súmula!CK:CK)+SUMIF(Súmula!$AS:$AS,Resumo!$C38,Súmula!CV:CV)))</f>
        <v/>
      </c>
      <c r="K38" s="52" t="str">
        <f t="shared" si="10"/>
        <v/>
      </c>
      <c r="L38" s="52"/>
      <c r="N38" s="52" t="str">
        <f t="shared" si="8"/>
        <v/>
      </c>
    </row>
    <row r="39" spans="1:14" ht="18.95" customHeight="1" x14ac:dyDescent="0.2">
      <c r="A39" s="52" t="str">
        <f>Súmula!M31</f>
        <v>R4</v>
      </c>
      <c r="B39" s="64" t="str">
        <f>IF(C39="","",Súmula!W31)</f>
        <v/>
      </c>
      <c r="C39" s="63" t="str">
        <f>IF(Súmula!N31="","",Súmula!N31)</f>
        <v/>
      </c>
      <c r="D39" s="52" t="str">
        <f t="shared" ref="D39:D50" si="11">IF(C39="","",SUM(F39:H39))</f>
        <v/>
      </c>
      <c r="E39" s="81" t="str">
        <f t="shared" si="7"/>
        <v/>
      </c>
      <c r="F39" s="52" t="str">
        <f>IF(C39="","",(SUMIF(Súmula!$I:$I,Resumo!$C39,Súmula!AZ:AZ)+SUMIF(Súmula!$R:$R,Resumo!$C39,Súmula!BK:BK)+SUMIF(Súmula!$AA:$AA,Resumo!$C39,Súmula!BV:BV)+SUMIF(Súmula!$AJ:$AJ,Resumo!$C39,Súmula!CG:CG)+SUMIF(Súmula!$AS:$AS,Resumo!$C39,Súmula!CR:CR)))</f>
        <v/>
      </c>
      <c r="G39" s="52" t="str">
        <f>IF(C39="","",(SUMIF(Súmula!$I:$I,Resumo!$C39,Súmula!BA:BA)+SUMIF(Súmula!$R:$R,Resumo!$C39,Súmula!BL:BL)+SUMIF(Súmula!$AA:$AA,Resumo!$C39,Súmula!BW:BW)+SUMIF(Súmula!$AJ:$AJ,Resumo!$C39,Súmula!CH:CH)+SUMIF(Súmula!$AS:$AS,Resumo!$C39,Súmula!CS:CS)))</f>
        <v/>
      </c>
      <c r="H39" s="52" t="str">
        <f>IF(C39="","",(SUMIF(Súmula!$I:$I,Resumo!$C39,Súmula!BB:BB)+SUMIF(Súmula!$R:$R,Resumo!$C39,Súmula!BM:BM)+SUMIF(Súmula!$AA:$AA,Resumo!$C39,Súmula!BX:BX)+SUMIF(Súmula!$AJ:$AJ,Resumo!$C39,Súmula!CI:CI)+SUMIF(Súmula!$AS:$AS,Resumo!$C39,Súmula!CT:CT)))</f>
        <v/>
      </c>
      <c r="I39" s="52" t="str">
        <f>IF(C39="","",(SUMIF(Súmula!$I:$I,Resumo!$C39,Súmula!BC:BC)+SUMIF(Súmula!$R:$R,Resumo!$C39,Súmula!BN:BN)+SUMIF(Súmula!$AA:$AA,Resumo!$C39,Súmula!BY:BY)+SUMIF(Súmula!$AJ:$AJ,Resumo!$C39,Súmula!CJ:CJ)+SUMIF(Súmula!$AS:$AS,Resumo!$C39,Súmula!CU:CU)))</f>
        <v/>
      </c>
      <c r="J39" s="52" t="str">
        <f>IF(C39="","",(SUMIF(Súmula!$I:$I,Resumo!$C39,Súmula!BD:BD)+SUMIF(Súmula!$R:$R,Resumo!$C39,Súmula!BO:BO)+SUMIF(Súmula!$AA:$AA,Resumo!$C39,Súmula!BZ:BZ)+SUMIF(Súmula!$AJ:$AJ,Resumo!$C39,Súmula!CK:CK)+SUMIF(Súmula!$AS:$AS,Resumo!$C39,Súmula!CV:CV)))</f>
        <v/>
      </c>
      <c r="K39" s="52" t="str">
        <f t="shared" ref="K39:K50" si="12">IF(C39="","",I39-J39)</f>
        <v/>
      </c>
      <c r="L39" s="52"/>
      <c r="N39" s="52" t="str">
        <f t="shared" si="8"/>
        <v/>
      </c>
    </row>
    <row r="40" spans="1:14" ht="18.95" customHeight="1" x14ac:dyDescent="0.2">
      <c r="A40" s="52" t="str">
        <f>Súmula!M32</f>
        <v>R5</v>
      </c>
      <c r="B40" s="64" t="str">
        <f>IF(C40="","",Súmula!W32)</f>
        <v/>
      </c>
      <c r="C40" s="63" t="str">
        <f>IF(Súmula!N32="","",Súmula!N32)</f>
        <v/>
      </c>
      <c r="D40" s="52" t="str">
        <f t="shared" si="11"/>
        <v/>
      </c>
      <c r="E40" s="81" t="str">
        <f t="shared" si="7"/>
        <v/>
      </c>
      <c r="F40" s="52" t="str">
        <f>IF(C40="","",(SUMIF(Súmula!$I:$I,Resumo!$C40,Súmula!AZ:AZ)+SUMIF(Súmula!$R:$R,Resumo!$C40,Súmula!BK:BK)+SUMIF(Súmula!$AA:$AA,Resumo!$C40,Súmula!BV:BV)+SUMIF(Súmula!$AJ:$AJ,Resumo!$C40,Súmula!CG:CG)+SUMIF(Súmula!$AS:$AS,Resumo!$C40,Súmula!CR:CR)))</f>
        <v/>
      </c>
      <c r="G40" s="52" t="str">
        <f>IF(C40="","",(SUMIF(Súmula!$I:$I,Resumo!$C40,Súmula!BA:BA)+SUMIF(Súmula!$R:$R,Resumo!$C40,Súmula!BL:BL)+SUMIF(Súmula!$AA:$AA,Resumo!$C40,Súmula!BW:BW)+SUMIF(Súmula!$AJ:$AJ,Resumo!$C40,Súmula!CH:CH)+SUMIF(Súmula!$AS:$AS,Resumo!$C40,Súmula!CS:CS)))</f>
        <v/>
      </c>
      <c r="H40" s="52" t="str">
        <f>IF(C40="","",(SUMIF(Súmula!$I:$I,Resumo!$C40,Súmula!BB:BB)+SUMIF(Súmula!$R:$R,Resumo!$C40,Súmula!BM:BM)+SUMIF(Súmula!$AA:$AA,Resumo!$C40,Súmula!BX:BX)+SUMIF(Súmula!$AJ:$AJ,Resumo!$C40,Súmula!CI:CI)+SUMIF(Súmula!$AS:$AS,Resumo!$C40,Súmula!CT:CT)))</f>
        <v/>
      </c>
      <c r="I40" s="52" t="str">
        <f>IF(C40="","",(SUMIF(Súmula!$I:$I,Resumo!$C40,Súmula!BC:BC)+SUMIF(Súmula!$R:$R,Resumo!$C40,Súmula!BN:BN)+SUMIF(Súmula!$AA:$AA,Resumo!$C40,Súmula!BY:BY)+SUMIF(Súmula!$AJ:$AJ,Resumo!$C40,Súmula!CJ:CJ)+SUMIF(Súmula!$AS:$AS,Resumo!$C40,Súmula!CU:CU)))</f>
        <v/>
      </c>
      <c r="J40" s="52" t="str">
        <f>IF(C40="","",(SUMIF(Súmula!$I:$I,Resumo!$C40,Súmula!BD:BD)+SUMIF(Súmula!$R:$R,Resumo!$C40,Súmula!BO:BO)+SUMIF(Súmula!$AA:$AA,Resumo!$C40,Súmula!BZ:BZ)+SUMIF(Súmula!$AJ:$AJ,Resumo!$C40,Súmula!CK:CK)+SUMIF(Súmula!$AS:$AS,Resumo!$C40,Súmula!CV:CV)))</f>
        <v/>
      </c>
      <c r="K40" s="52" t="str">
        <f t="shared" si="12"/>
        <v/>
      </c>
      <c r="L40" s="52"/>
      <c r="N40" s="52" t="str">
        <f t="shared" si="8"/>
        <v/>
      </c>
    </row>
    <row r="41" spans="1:14" ht="18.95" customHeight="1" outlineLevel="1" x14ac:dyDescent="0.2">
      <c r="A41" s="52" t="str">
        <f>Súmula!M33</f>
        <v>R6</v>
      </c>
      <c r="B41" s="64" t="str">
        <f>IF(C41="","",Súmula!W33)</f>
        <v/>
      </c>
      <c r="C41" s="63" t="str">
        <f>IF(Súmula!N33="","",Súmula!N33)</f>
        <v/>
      </c>
      <c r="D41" s="52" t="str">
        <f t="shared" si="11"/>
        <v/>
      </c>
      <c r="E41" s="81" t="str">
        <f t="shared" si="7"/>
        <v/>
      </c>
      <c r="F41" s="52" t="str">
        <f>IF(C41="","",(SUMIF(Súmula!$I:$I,Resumo!$C41,Súmula!AZ:AZ)+SUMIF(Súmula!$R:$R,Resumo!$C41,Súmula!BK:BK)+SUMIF(Súmula!$AA:$AA,Resumo!$C41,Súmula!BV:BV)+SUMIF(Súmula!$AJ:$AJ,Resumo!$C41,Súmula!CG:CG)+SUMIF(Súmula!$AS:$AS,Resumo!$C41,Súmula!CR:CR)))</f>
        <v/>
      </c>
      <c r="G41" s="52" t="str">
        <f>IF(C41="","",(SUMIF(Súmula!$I:$I,Resumo!$C41,Súmula!BA:BA)+SUMIF(Súmula!$R:$R,Resumo!$C41,Súmula!BL:BL)+SUMIF(Súmula!$AA:$AA,Resumo!$C41,Súmula!BW:BW)+SUMIF(Súmula!$AJ:$AJ,Resumo!$C41,Súmula!CH:CH)+SUMIF(Súmula!$AS:$AS,Resumo!$C41,Súmula!CS:CS)))</f>
        <v/>
      </c>
      <c r="H41" s="52" t="str">
        <f>IF(C41="","",(SUMIF(Súmula!$I:$I,Resumo!$C41,Súmula!BB:BB)+SUMIF(Súmula!$R:$R,Resumo!$C41,Súmula!BM:BM)+SUMIF(Súmula!$AA:$AA,Resumo!$C41,Súmula!BX:BX)+SUMIF(Súmula!$AJ:$AJ,Resumo!$C41,Súmula!CI:CI)+SUMIF(Súmula!$AS:$AS,Resumo!$C41,Súmula!CT:CT)))</f>
        <v/>
      </c>
      <c r="I41" s="52" t="str">
        <f>IF(C41="","",(SUMIF(Súmula!$I:$I,Resumo!$C41,Súmula!BC:BC)+SUMIF(Súmula!$R:$R,Resumo!$C41,Súmula!BN:BN)+SUMIF(Súmula!$AA:$AA,Resumo!$C41,Súmula!BY:BY)+SUMIF(Súmula!$AJ:$AJ,Resumo!$C41,Súmula!CJ:CJ)+SUMIF(Súmula!$AS:$AS,Resumo!$C41,Súmula!CU:CU)))</f>
        <v/>
      </c>
      <c r="J41" s="52" t="str">
        <f>IF(C41="","",(SUMIF(Súmula!$I:$I,Resumo!$C41,Súmula!BD:BD)+SUMIF(Súmula!$R:$R,Resumo!$C41,Súmula!BO:BO)+SUMIF(Súmula!$AA:$AA,Resumo!$C41,Súmula!BZ:BZ)+SUMIF(Súmula!$AJ:$AJ,Resumo!$C41,Súmula!CK:CK)+SUMIF(Súmula!$AS:$AS,Resumo!$C41,Súmula!CV:CV)))</f>
        <v/>
      </c>
      <c r="K41" s="52" t="str">
        <f t="shared" si="12"/>
        <v/>
      </c>
      <c r="L41" s="52"/>
      <c r="N41" s="52" t="str">
        <f t="shared" si="8"/>
        <v/>
      </c>
    </row>
    <row r="42" spans="1:14" ht="18.95" customHeight="1" outlineLevel="1" x14ac:dyDescent="0.2">
      <c r="A42" s="52" t="str">
        <f>Súmula!M34</f>
        <v>R7</v>
      </c>
      <c r="B42" s="64" t="str">
        <f>IF(C42="","",Súmula!W34)</f>
        <v/>
      </c>
      <c r="C42" s="63" t="str">
        <f>IF(Súmula!N34="","",Súmula!N34)</f>
        <v/>
      </c>
      <c r="D42" s="52" t="str">
        <f t="shared" si="11"/>
        <v/>
      </c>
      <c r="E42" s="81" t="str">
        <f t="shared" si="7"/>
        <v/>
      </c>
      <c r="F42" s="52" t="str">
        <f>IF(C42="","",(SUMIF(Súmula!$I:$I,Resumo!$C42,Súmula!AZ:AZ)+SUMIF(Súmula!$R:$R,Resumo!$C42,Súmula!BK:BK)+SUMIF(Súmula!$AA:$AA,Resumo!$C42,Súmula!BV:BV)+SUMIF(Súmula!$AJ:$AJ,Resumo!$C42,Súmula!CG:CG)+SUMIF(Súmula!$AS:$AS,Resumo!$C42,Súmula!CR:CR)))</f>
        <v/>
      </c>
      <c r="G42" s="52" t="str">
        <f>IF(C42="","",(SUMIF(Súmula!$I:$I,Resumo!$C42,Súmula!BA:BA)+SUMIF(Súmula!$R:$R,Resumo!$C42,Súmula!BL:BL)+SUMIF(Súmula!$AA:$AA,Resumo!$C42,Súmula!BW:BW)+SUMIF(Súmula!$AJ:$AJ,Resumo!$C42,Súmula!CH:CH)+SUMIF(Súmula!$AS:$AS,Resumo!$C42,Súmula!CS:CS)))</f>
        <v/>
      </c>
      <c r="H42" s="52" t="str">
        <f>IF(C42="","",(SUMIF(Súmula!$I:$I,Resumo!$C42,Súmula!BB:BB)+SUMIF(Súmula!$R:$R,Resumo!$C42,Súmula!BM:BM)+SUMIF(Súmula!$AA:$AA,Resumo!$C42,Súmula!BX:BX)+SUMIF(Súmula!$AJ:$AJ,Resumo!$C42,Súmula!CI:CI)+SUMIF(Súmula!$AS:$AS,Resumo!$C42,Súmula!CT:CT)))</f>
        <v/>
      </c>
      <c r="I42" s="52" t="str">
        <f>IF(C42="","",(SUMIF(Súmula!$I:$I,Resumo!$C42,Súmula!BC:BC)+SUMIF(Súmula!$R:$R,Resumo!$C42,Súmula!BN:BN)+SUMIF(Súmula!$AA:$AA,Resumo!$C42,Súmula!BY:BY)+SUMIF(Súmula!$AJ:$AJ,Resumo!$C42,Súmula!CJ:CJ)+SUMIF(Súmula!$AS:$AS,Resumo!$C42,Súmula!CU:CU)))</f>
        <v/>
      </c>
      <c r="J42" s="52" t="str">
        <f>IF(C42="","",(SUMIF(Súmula!$I:$I,Resumo!$C42,Súmula!BD:BD)+SUMIF(Súmula!$R:$R,Resumo!$C42,Súmula!BO:BO)+SUMIF(Súmula!$AA:$AA,Resumo!$C42,Súmula!BZ:BZ)+SUMIF(Súmula!$AJ:$AJ,Resumo!$C42,Súmula!CK:CK)+SUMIF(Súmula!$AS:$AS,Resumo!$C42,Súmula!CV:CV)))</f>
        <v/>
      </c>
      <c r="K42" s="52" t="str">
        <f t="shared" si="12"/>
        <v/>
      </c>
      <c r="L42" s="52"/>
      <c r="N42" s="52" t="str">
        <f t="shared" si="8"/>
        <v/>
      </c>
    </row>
    <row r="43" spans="1:14" ht="18.95" customHeight="1" outlineLevel="1" x14ac:dyDescent="0.2">
      <c r="A43" s="52" t="str">
        <f>Súmula!M35</f>
        <v>R8</v>
      </c>
      <c r="B43" s="64" t="str">
        <f>IF(C43="","",Súmula!W35)</f>
        <v/>
      </c>
      <c r="C43" s="63" t="str">
        <f>IF(Súmula!N35="","",Súmula!N35)</f>
        <v/>
      </c>
      <c r="D43" s="52" t="str">
        <f t="shared" si="11"/>
        <v/>
      </c>
      <c r="E43" s="81" t="str">
        <f t="shared" si="7"/>
        <v/>
      </c>
      <c r="F43" s="52" t="str">
        <f>IF(C43="","",(SUMIF(Súmula!$I:$I,Resumo!$C43,Súmula!AZ:AZ)+SUMIF(Súmula!$R:$R,Resumo!$C43,Súmula!BK:BK)+SUMIF(Súmula!$AA:$AA,Resumo!$C43,Súmula!BV:BV)+SUMIF(Súmula!$AJ:$AJ,Resumo!$C43,Súmula!CG:CG)+SUMIF(Súmula!$AS:$AS,Resumo!$C43,Súmula!CR:CR)))</f>
        <v/>
      </c>
      <c r="G43" s="52" t="str">
        <f>IF(C43="","",(SUMIF(Súmula!$I:$I,Resumo!$C43,Súmula!BA:BA)+SUMIF(Súmula!$R:$R,Resumo!$C43,Súmula!BL:BL)+SUMIF(Súmula!$AA:$AA,Resumo!$C43,Súmula!BW:BW)+SUMIF(Súmula!$AJ:$AJ,Resumo!$C43,Súmula!CH:CH)+SUMIF(Súmula!$AS:$AS,Resumo!$C43,Súmula!CS:CS)))</f>
        <v/>
      </c>
      <c r="H43" s="52" t="str">
        <f>IF(C43="","",(SUMIF(Súmula!$I:$I,Resumo!$C43,Súmula!BB:BB)+SUMIF(Súmula!$R:$R,Resumo!$C43,Súmula!BM:BM)+SUMIF(Súmula!$AA:$AA,Resumo!$C43,Súmula!BX:BX)+SUMIF(Súmula!$AJ:$AJ,Resumo!$C43,Súmula!CI:CI)+SUMIF(Súmula!$AS:$AS,Resumo!$C43,Súmula!CT:CT)))</f>
        <v/>
      </c>
      <c r="I43" s="52" t="str">
        <f>IF(C43="","",(SUMIF(Súmula!$I:$I,Resumo!$C43,Súmula!BC:BC)+SUMIF(Súmula!$R:$R,Resumo!$C43,Súmula!BN:BN)+SUMIF(Súmula!$AA:$AA,Resumo!$C43,Súmula!BY:BY)+SUMIF(Súmula!$AJ:$AJ,Resumo!$C43,Súmula!CJ:CJ)+SUMIF(Súmula!$AS:$AS,Resumo!$C43,Súmula!CU:CU)))</f>
        <v/>
      </c>
      <c r="J43" s="52" t="str">
        <f>IF(C43="","",(SUMIF(Súmula!$I:$I,Resumo!$C43,Súmula!BD:BD)+SUMIF(Súmula!$R:$R,Resumo!$C43,Súmula!BO:BO)+SUMIF(Súmula!$AA:$AA,Resumo!$C43,Súmula!BZ:BZ)+SUMIF(Súmula!$AJ:$AJ,Resumo!$C43,Súmula!CK:CK)+SUMIF(Súmula!$AS:$AS,Resumo!$C43,Súmula!CV:CV)))</f>
        <v/>
      </c>
      <c r="K43" s="52" t="str">
        <f t="shared" si="12"/>
        <v/>
      </c>
      <c r="L43" s="52"/>
      <c r="N43" s="52" t="str">
        <f t="shared" si="8"/>
        <v/>
      </c>
    </row>
    <row r="44" spans="1:14" ht="18.95" customHeight="1" outlineLevel="1" x14ac:dyDescent="0.2">
      <c r="A44" s="52" t="str">
        <f>Súmula!M36</f>
        <v>R9</v>
      </c>
      <c r="B44" s="64" t="str">
        <f>IF(C44="","",Súmula!W36)</f>
        <v/>
      </c>
      <c r="C44" s="63" t="str">
        <f>IF(Súmula!N36="","",Súmula!N36)</f>
        <v/>
      </c>
      <c r="D44" s="52" t="str">
        <f t="shared" si="11"/>
        <v/>
      </c>
      <c r="E44" s="81" t="str">
        <f t="shared" si="7"/>
        <v/>
      </c>
      <c r="F44" s="52" t="str">
        <f>IF(C44="","",(SUMIF(Súmula!$I:$I,Resumo!$C44,Súmula!AZ:AZ)+SUMIF(Súmula!$R:$R,Resumo!$C44,Súmula!BK:BK)+SUMIF(Súmula!$AA:$AA,Resumo!$C44,Súmula!BV:BV)+SUMIF(Súmula!$AJ:$AJ,Resumo!$C44,Súmula!CG:CG)+SUMIF(Súmula!$AS:$AS,Resumo!$C44,Súmula!CR:CR)))</f>
        <v/>
      </c>
      <c r="G44" s="52" t="str">
        <f>IF(C44="","",(SUMIF(Súmula!$I:$I,Resumo!$C44,Súmula!BA:BA)+SUMIF(Súmula!$R:$R,Resumo!$C44,Súmula!BL:BL)+SUMIF(Súmula!$AA:$AA,Resumo!$C44,Súmula!BW:BW)+SUMIF(Súmula!$AJ:$AJ,Resumo!$C44,Súmula!CH:CH)+SUMIF(Súmula!$AS:$AS,Resumo!$C44,Súmula!CS:CS)))</f>
        <v/>
      </c>
      <c r="H44" s="52" t="str">
        <f>IF(C44="","",(SUMIF(Súmula!$I:$I,Resumo!$C44,Súmula!BB:BB)+SUMIF(Súmula!$R:$R,Resumo!$C44,Súmula!BM:BM)+SUMIF(Súmula!$AA:$AA,Resumo!$C44,Súmula!BX:BX)+SUMIF(Súmula!$AJ:$AJ,Resumo!$C44,Súmula!CI:CI)+SUMIF(Súmula!$AS:$AS,Resumo!$C44,Súmula!CT:CT)))</f>
        <v/>
      </c>
      <c r="I44" s="52" t="str">
        <f>IF(C44="","",(SUMIF(Súmula!$I:$I,Resumo!$C44,Súmula!BC:BC)+SUMIF(Súmula!$R:$R,Resumo!$C44,Súmula!BN:BN)+SUMIF(Súmula!$AA:$AA,Resumo!$C44,Súmula!BY:BY)+SUMIF(Súmula!$AJ:$AJ,Resumo!$C44,Súmula!CJ:CJ)+SUMIF(Súmula!$AS:$AS,Resumo!$C44,Súmula!CU:CU)))</f>
        <v/>
      </c>
      <c r="J44" s="52" t="str">
        <f>IF(C44="","",(SUMIF(Súmula!$I:$I,Resumo!$C44,Súmula!BD:BD)+SUMIF(Súmula!$R:$R,Resumo!$C44,Súmula!BO:BO)+SUMIF(Súmula!$AA:$AA,Resumo!$C44,Súmula!BZ:BZ)+SUMIF(Súmula!$AJ:$AJ,Resumo!$C44,Súmula!CK:CK)+SUMIF(Súmula!$AS:$AS,Resumo!$C44,Súmula!CV:CV)))</f>
        <v/>
      </c>
      <c r="K44" s="52" t="str">
        <f t="shared" si="12"/>
        <v/>
      </c>
      <c r="L44" s="52"/>
      <c r="N44" s="52" t="str">
        <f t="shared" si="8"/>
        <v/>
      </c>
    </row>
    <row r="45" spans="1:14" ht="18.95" customHeight="1" outlineLevel="1" x14ac:dyDescent="0.2">
      <c r="A45" s="52" t="str">
        <f>Súmula!M37</f>
        <v>R10</v>
      </c>
      <c r="B45" s="64" t="str">
        <f>IF(C45="","",Súmula!W37)</f>
        <v/>
      </c>
      <c r="C45" s="63" t="str">
        <f>IF(Súmula!N37="","",Súmula!N37)</f>
        <v/>
      </c>
      <c r="D45" s="52" t="str">
        <f t="shared" si="11"/>
        <v/>
      </c>
      <c r="E45" s="81" t="str">
        <f t="shared" si="7"/>
        <v/>
      </c>
      <c r="F45" s="52" t="str">
        <f>IF(C45="","",(SUMIF(Súmula!$I:$I,Resumo!$C45,Súmula!AZ:AZ)+SUMIF(Súmula!$R:$R,Resumo!$C45,Súmula!BK:BK)+SUMIF(Súmula!$AA:$AA,Resumo!$C45,Súmula!BV:BV)+SUMIF(Súmula!$AJ:$AJ,Resumo!$C45,Súmula!CG:CG)+SUMIF(Súmula!$AS:$AS,Resumo!$C45,Súmula!CR:CR)))</f>
        <v/>
      </c>
      <c r="G45" s="52" t="str">
        <f>IF(C45="","",(SUMIF(Súmula!$I:$I,Resumo!$C45,Súmula!BA:BA)+SUMIF(Súmula!$R:$R,Resumo!$C45,Súmula!BL:BL)+SUMIF(Súmula!$AA:$AA,Resumo!$C45,Súmula!BW:BW)+SUMIF(Súmula!$AJ:$AJ,Resumo!$C45,Súmula!CH:CH)+SUMIF(Súmula!$AS:$AS,Resumo!$C45,Súmula!CS:CS)))</f>
        <v/>
      </c>
      <c r="H45" s="52" t="str">
        <f>IF(C45="","",(SUMIF(Súmula!$I:$I,Resumo!$C45,Súmula!BB:BB)+SUMIF(Súmula!$R:$R,Resumo!$C45,Súmula!BM:BM)+SUMIF(Súmula!$AA:$AA,Resumo!$C45,Súmula!BX:BX)+SUMIF(Súmula!$AJ:$AJ,Resumo!$C45,Súmula!CI:CI)+SUMIF(Súmula!$AS:$AS,Resumo!$C45,Súmula!CT:CT)))</f>
        <v/>
      </c>
      <c r="I45" s="52" t="str">
        <f>IF(C45="","",(SUMIF(Súmula!$I:$I,Resumo!$C45,Súmula!BC:BC)+SUMIF(Súmula!$R:$R,Resumo!$C45,Súmula!BN:BN)+SUMIF(Súmula!$AA:$AA,Resumo!$C45,Súmula!BY:BY)+SUMIF(Súmula!$AJ:$AJ,Resumo!$C45,Súmula!CJ:CJ)+SUMIF(Súmula!$AS:$AS,Resumo!$C45,Súmula!CU:CU)))</f>
        <v/>
      </c>
      <c r="J45" s="52" t="str">
        <f>IF(C45="","",(SUMIF(Súmula!$I:$I,Resumo!$C45,Súmula!BD:BD)+SUMIF(Súmula!$R:$R,Resumo!$C45,Súmula!BO:BO)+SUMIF(Súmula!$AA:$AA,Resumo!$C45,Súmula!BZ:BZ)+SUMIF(Súmula!$AJ:$AJ,Resumo!$C45,Súmula!CK:CK)+SUMIF(Súmula!$AS:$AS,Resumo!$C45,Súmula!CV:CV)))</f>
        <v/>
      </c>
      <c r="K45" s="52" t="str">
        <f t="shared" si="12"/>
        <v/>
      </c>
      <c r="L45" s="52"/>
      <c r="N45" s="52" t="str">
        <f t="shared" si="8"/>
        <v/>
      </c>
    </row>
    <row r="46" spans="1:14" ht="18.95" customHeight="1" outlineLevel="1" x14ac:dyDescent="0.2">
      <c r="A46" s="52" t="str">
        <f>Súmula!M38</f>
        <v>R11</v>
      </c>
      <c r="B46" s="64" t="str">
        <f>IF(C46="","",Súmula!W38)</f>
        <v/>
      </c>
      <c r="C46" s="63" t="str">
        <f>IF(Súmula!N38="","",Súmula!N38)</f>
        <v/>
      </c>
      <c r="D46" s="52" t="str">
        <f t="shared" si="11"/>
        <v/>
      </c>
      <c r="E46" s="81" t="str">
        <f t="shared" si="7"/>
        <v/>
      </c>
      <c r="F46" s="52" t="str">
        <f>IF(C46="","",(SUMIF(Súmula!$I:$I,Resumo!$C46,Súmula!AZ:AZ)+SUMIF(Súmula!$R:$R,Resumo!$C46,Súmula!BK:BK)+SUMIF(Súmula!$AA:$AA,Resumo!$C46,Súmula!BV:BV)+SUMIF(Súmula!$AJ:$AJ,Resumo!$C46,Súmula!CG:CG)+SUMIF(Súmula!$AS:$AS,Resumo!$C46,Súmula!CR:CR)))</f>
        <v/>
      </c>
      <c r="G46" s="52" t="str">
        <f>IF(C46="","",(SUMIF(Súmula!$I:$I,Resumo!$C46,Súmula!BA:BA)+SUMIF(Súmula!$R:$R,Resumo!$C46,Súmula!BL:BL)+SUMIF(Súmula!$AA:$AA,Resumo!$C46,Súmula!BW:BW)+SUMIF(Súmula!$AJ:$AJ,Resumo!$C46,Súmula!CH:CH)+SUMIF(Súmula!$AS:$AS,Resumo!$C46,Súmula!CS:CS)))</f>
        <v/>
      </c>
      <c r="H46" s="52" t="str">
        <f>IF(C46="","",(SUMIF(Súmula!$I:$I,Resumo!$C46,Súmula!BB:BB)+SUMIF(Súmula!$R:$R,Resumo!$C46,Súmula!BM:BM)+SUMIF(Súmula!$AA:$AA,Resumo!$C46,Súmula!BX:BX)+SUMIF(Súmula!$AJ:$AJ,Resumo!$C46,Súmula!CI:CI)+SUMIF(Súmula!$AS:$AS,Resumo!$C46,Súmula!CT:CT)))</f>
        <v/>
      </c>
      <c r="I46" s="52" t="str">
        <f>IF(C46="","",(SUMIF(Súmula!$I:$I,Resumo!$C46,Súmula!BC:BC)+SUMIF(Súmula!$R:$R,Resumo!$C46,Súmula!BN:BN)+SUMIF(Súmula!$AA:$AA,Resumo!$C46,Súmula!BY:BY)+SUMIF(Súmula!$AJ:$AJ,Resumo!$C46,Súmula!CJ:CJ)+SUMIF(Súmula!$AS:$AS,Resumo!$C46,Súmula!CU:CU)))</f>
        <v/>
      </c>
      <c r="J46" s="52" t="str">
        <f>IF(C46="","",(SUMIF(Súmula!$I:$I,Resumo!$C46,Súmula!BD:BD)+SUMIF(Súmula!$R:$R,Resumo!$C46,Súmula!BO:BO)+SUMIF(Súmula!$AA:$AA,Resumo!$C46,Súmula!BZ:BZ)+SUMIF(Súmula!$AJ:$AJ,Resumo!$C46,Súmula!CK:CK)+SUMIF(Súmula!$AS:$AS,Resumo!$C46,Súmula!CV:CV)))</f>
        <v/>
      </c>
      <c r="K46" s="52" t="str">
        <f t="shared" si="12"/>
        <v/>
      </c>
      <c r="L46" s="52"/>
      <c r="N46" s="52" t="str">
        <f t="shared" si="8"/>
        <v/>
      </c>
    </row>
    <row r="47" spans="1:14" ht="18.95" customHeight="1" outlineLevel="1" x14ac:dyDescent="0.2">
      <c r="A47" s="52" t="str">
        <f>Súmula!M39</f>
        <v>R12</v>
      </c>
      <c r="B47" s="64" t="str">
        <f>IF(C47="","",Súmula!W39)</f>
        <v/>
      </c>
      <c r="C47" s="63" t="str">
        <f>IF(Súmula!N39="","",Súmula!N39)</f>
        <v/>
      </c>
      <c r="D47" s="52" t="str">
        <f t="shared" si="11"/>
        <v/>
      </c>
      <c r="E47" s="81" t="str">
        <f t="shared" si="7"/>
        <v/>
      </c>
      <c r="F47" s="52" t="str">
        <f>IF(C47="","",(SUMIF(Súmula!$I:$I,Resumo!$C47,Súmula!AZ:AZ)+SUMIF(Súmula!$R:$R,Resumo!$C47,Súmula!BK:BK)+SUMIF(Súmula!$AA:$AA,Resumo!$C47,Súmula!BV:BV)+SUMIF(Súmula!$AJ:$AJ,Resumo!$C47,Súmula!CG:CG)+SUMIF(Súmula!$AS:$AS,Resumo!$C47,Súmula!CR:CR)))</f>
        <v/>
      </c>
      <c r="G47" s="52" t="str">
        <f>IF(C47="","",(SUMIF(Súmula!$I:$I,Resumo!$C47,Súmula!BA:BA)+SUMIF(Súmula!$R:$R,Resumo!$C47,Súmula!BL:BL)+SUMIF(Súmula!$AA:$AA,Resumo!$C47,Súmula!BW:BW)+SUMIF(Súmula!$AJ:$AJ,Resumo!$C47,Súmula!CH:CH)+SUMIF(Súmula!$AS:$AS,Resumo!$C47,Súmula!CS:CS)))</f>
        <v/>
      </c>
      <c r="H47" s="52" t="str">
        <f>IF(C47="","",(SUMIF(Súmula!$I:$I,Resumo!$C47,Súmula!BB:BB)+SUMIF(Súmula!$R:$R,Resumo!$C47,Súmula!BM:BM)+SUMIF(Súmula!$AA:$AA,Resumo!$C47,Súmula!BX:BX)+SUMIF(Súmula!$AJ:$AJ,Resumo!$C47,Súmula!CI:CI)+SUMIF(Súmula!$AS:$AS,Resumo!$C47,Súmula!CT:CT)))</f>
        <v/>
      </c>
      <c r="I47" s="52" t="str">
        <f>IF(C47="","",(SUMIF(Súmula!$I:$I,Resumo!$C47,Súmula!BC:BC)+SUMIF(Súmula!$R:$R,Resumo!$C47,Súmula!BN:BN)+SUMIF(Súmula!$AA:$AA,Resumo!$C47,Súmula!BY:BY)+SUMIF(Súmula!$AJ:$AJ,Resumo!$C47,Súmula!CJ:CJ)+SUMIF(Súmula!$AS:$AS,Resumo!$C47,Súmula!CU:CU)))</f>
        <v/>
      </c>
      <c r="J47" s="52" t="str">
        <f>IF(C47="","",(SUMIF(Súmula!$I:$I,Resumo!$C47,Súmula!BD:BD)+SUMIF(Súmula!$R:$R,Resumo!$C47,Súmula!BO:BO)+SUMIF(Súmula!$AA:$AA,Resumo!$C47,Súmula!BZ:BZ)+SUMIF(Súmula!$AJ:$AJ,Resumo!$C47,Súmula!CK:CK)+SUMIF(Súmula!$AS:$AS,Resumo!$C47,Súmula!CV:CV)))</f>
        <v/>
      </c>
      <c r="K47" s="52" t="str">
        <f t="shared" si="12"/>
        <v/>
      </c>
      <c r="L47" s="52"/>
      <c r="N47" s="52" t="str">
        <f t="shared" si="8"/>
        <v/>
      </c>
    </row>
    <row r="48" spans="1:14" ht="18.95" customHeight="1" outlineLevel="1" x14ac:dyDescent="0.2">
      <c r="A48" s="52" t="str">
        <f>Súmula!M40</f>
        <v>R13</v>
      </c>
      <c r="B48" s="64" t="str">
        <f>IF(C48="","",Súmula!W40)</f>
        <v/>
      </c>
      <c r="C48" s="63" t="str">
        <f>IF(Súmula!N40="","",Súmula!N40)</f>
        <v/>
      </c>
      <c r="D48" s="52" t="str">
        <f t="shared" si="11"/>
        <v/>
      </c>
      <c r="E48" s="81" t="str">
        <f t="shared" si="7"/>
        <v/>
      </c>
      <c r="F48" s="52" t="str">
        <f>IF(C48="","",(SUMIF(Súmula!$I:$I,Resumo!$C48,Súmula!AZ:AZ)+SUMIF(Súmula!$R:$R,Resumo!$C48,Súmula!BK:BK)+SUMIF(Súmula!$AA:$AA,Resumo!$C48,Súmula!BV:BV)+SUMIF(Súmula!$AJ:$AJ,Resumo!$C48,Súmula!CG:CG)+SUMIF(Súmula!$AS:$AS,Resumo!$C48,Súmula!CR:CR)))</f>
        <v/>
      </c>
      <c r="G48" s="52" t="str">
        <f>IF(C48="","",(SUMIF(Súmula!$I:$I,Resumo!$C48,Súmula!BA:BA)+SUMIF(Súmula!$R:$R,Resumo!$C48,Súmula!BL:BL)+SUMIF(Súmula!$AA:$AA,Resumo!$C48,Súmula!BW:BW)+SUMIF(Súmula!$AJ:$AJ,Resumo!$C48,Súmula!CH:CH)+SUMIF(Súmula!$AS:$AS,Resumo!$C48,Súmula!CS:CS)))</f>
        <v/>
      </c>
      <c r="H48" s="52" t="str">
        <f>IF(C48="","",(SUMIF(Súmula!$I:$I,Resumo!$C48,Súmula!BB:BB)+SUMIF(Súmula!$R:$R,Resumo!$C48,Súmula!BM:BM)+SUMIF(Súmula!$AA:$AA,Resumo!$C48,Súmula!BX:BX)+SUMIF(Súmula!$AJ:$AJ,Resumo!$C48,Súmula!CI:CI)+SUMIF(Súmula!$AS:$AS,Resumo!$C48,Súmula!CT:CT)))</f>
        <v/>
      </c>
      <c r="I48" s="52" t="str">
        <f>IF(C48="","",(SUMIF(Súmula!$I:$I,Resumo!$C48,Súmula!BC:BC)+SUMIF(Súmula!$R:$R,Resumo!$C48,Súmula!BN:BN)+SUMIF(Súmula!$AA:$AA,Resumo!$C48,Súmula!BY:BY)+SUMIF(Súmula!$AJ:$AJ,Resumo!$C48,Súmula!CJ:CJ)+SUMIF(Súmula!$AS:$AS,Resumo!$C48,Súmula!CU:CU)))</f>
        <v/>
      </c>
      <c r="J48" s="52" t="str">
        <f>IF(C48="","",(SUMIF(Súmula!$I:$I,Resumo!$C48,Súmula!BD:BD)+SUMIF(Súmula!$R:$R,Resumo!$C48,Súmula!BO:BO)+SUMIF(Súmula!$AA:$AA,Resumo!$C48,Súmula!BZ:BZ)+SUMIF(Súmula!$AJ:$AJ,Resumo!$C48,Súmula!CK:CK)+SUMIF(Súmula!$AS:$AS,Resumo!$C48,Súmula!CV:CV)))</f>
        <v/>
      </c>
      <c r="K48" s="52" t="str">
        <f t="shared" si="12"/>
        <v/>
      </c>
      <c r="L48" s="52"/>
      <c r="N48" s="52" t="str">
        <f t="shared" si="8"/>
        <v/>
      </c>
    </row>
    <row r="49" spans="1:14" ht="18.95" customHeight="1" outlineLevel="1" x14ac:dyDescent="0.2">
      <c r="A49" s="52" t="str">
        <f>Súmula!M41</f>
        <v>R14</v>
      </c>
      <c r="B49" s="64" t="str">
        <f>IF(C49="","",Súmula!W41)</f>
        <v/>
      </c>
      <c r="C49" s="63" t="str">
        <f>IF(Súmula!N41="","",Súmula!N41)</f>
        <v/>
      </c>
      <c r="D49" s="52" t="str">
        <f t="shared" si="11"/>
        <v/>
      </c>
      <c r="E49" s="81" t="str">
        <f t="shared" si="7"/>
        <v/>
      </c>
      <c r="F49" s="52" t="str">
        <f>IF(C49="","",(SUMIF(Súmula!$I:$I,Resumo!$C49,Súmula!AZ:AZ)+SUMIF(Súmula!$R:$R,Resumo!$C49,Súmula!BK:BK)+SUMIF(Súmula!$AA:$AA,Resumo!$C49,Súmula!BV:BV)+SUMIF(Súmula!$AJ:$AJ,Resumo!$C49,Súmula!CG:CG)+SUMIF(Súmula!$AS:$AS,Resumo!$C49,Súmula!CR:CR)))</f>
        <v/>
      </c>
      <c r="G49" s="52" t="str">
        <f>IF(C49="","",(SUMIF(Súmula!$I:$I,Resumo!$C49,Súmula!BA:BA)+SUMIF(Súmula!$R:$R,Resumo!$C49,Súmula!BL:BL)+SUMIF(Súmula!$AA:$AA,Resumo!$C49,Súmula!BW:BW)+SUMIF(Súmula!$AJ:$AJ,Resumo!$C49,Súmula!CH:CH)+SUMIF(Súmula!$AS:$AS,Resumo!$C49,Súmula!CS:CS)))</f>
        <v/>
      </c>
      <c r="H49" s="52" t="str">
        <f>IF(C49="","",(SUMIF(Súmula!$I:$I,Resumo!$C49,Súmula!BB:BB)+SUMIF(Súmula!$R:$R,Resumo!$C49,Súmula!BM:BM)+SUMIF(Súmula!$AA:$AA,Resumo!$C49,Súmula!BX:BX)+SUMIF(Súmula!$AJ:$AJ,Resumo!$C49,Súmula!CI:CI)+SUMIF(Súmula!$AS:$AS,Resumo!$C49,Súmula!CT:CT)))</f>
        <v/>
      </c>
      <c r="I49" s="52" t="str">
        <f>IF(C49="","",(SUMIF(Súmula!$I:$I,Resumo!$C49,Súmula!BC:BC)+SUMIF(Súmula!$R:$R,Resumo!$C49,Súmula!BN:BN)+SUMIF(Súmula!$AA:$AA,Resumo!$C49,Súmula!BY:BY)+SUMIF(Súmula!$AJ:$AJ,Resumo!$C49,Súmula!CJ:CJ)+SUMIF(Súmula!$AS:$AS,Resumo!$C49,Súmula!CU:CU)))</f>
        <v/>
      </c>
      <c r="J49" s="52" t="str">
        <f>IF(C49="","",(SUMIF(Súmula!$I:$I,Resumo!$C49,Súmula!BD:BD)+SUMIF(Súmula!$R:$R,Resumo!$C49,Súmula!BO:BO)+SUMIF(Súmula!$AA:$AA,Resumo!$C49,Súmula!BZ:BZ)+SUMIF(Súmula!$AJ:$AJ,Resumo!$C49,Súmula!CK:CK)+SUMIF(Súmula!$AS:$AS,Resumo!$C49,Súmula!CV:CV)))</f>
        <v/>
      </c>
      <c r="K49" s="52" t="str">
        <f t="shared" si="12"/>
        <v/>
      </c>
      <c r="L49" s="52"/>
      <c r="N49" s="52" t="str">
        <f t="shared" si="8"/>
        <v/>
      </c>
    </row>
    <row r="50" spans="1:14" ht="18.95" customHeight="1" outlineLevel="1" x14ac:dyDescent="0.2">
      <c r="A50" s="52" t="str">
        <f>Súmula!M42</f>
        <v>R15</v>
      </c>
      <c r="B50" s="64" t="str">
        <f>IF(C50="","",Súmula!W42)</f>
        <v/>
      </c>
      <c r="C50" s="63" t="str">
        <f>IF(Súmula!N42="","",Súmula!N42)</f>
        <v/>
      </c>
      <c r="D50" s="52" t="str">
        <f t="shared" si="11"/>
        <v/>
      </c>
      <c r="E50" s="81" t="str">
        <f t="shared" si="7"/>
        <v/>
      </c>
      <c r="F50" s="52" t="str">
        <f>IF(C50="","",(SUMIF(Súmula!$I:$I,Resumo!$C50,Súmula!AZ:AZ)+SUMIF(Súmula!$R:$R,Resumo!$C50,Súmula!BK:BK)+SUMIF(Súmula!$AA:$AA,Resumo!$C50,Súmula!BV:BV)+SUMIF(Súmula!$AJ:$AJ,Resumo!$C50,Súmula!CG:CG)+SUMIF(Súmula!$AS:$AS,Resumo!$C50,Súmula!CR:CR)))</f>
        <v/>
      </c>
      <c r="G50" s="52" t="str">
        <f>IF(C50="","",(SUMIF(Súmula!$I:$I,Resumo!$C50,Súmula!BA:BA)+SUMIF(Súmula!$R:$R,Resumo!$C50,Súmula!BL:BL)+SUMIF(Súmula!$AA:$AA,Resumo!$C50,Súmula!BW:BW)+SUMIF(Súmula!$AJ:$AJ,Resumo!$C50,Súmula!CH:CH)+SUMIF(Súmula!$AS:$AS,Resumo!$C50,Súmula!CS:CS)))</f>
        <v/>
      </c>
      <c r="H50" s="52" t="str">
        <f>IF(C50="","",(SUMIF(Súmula!$I:$I,Resumo!$C50,Súmula!BB:BB)+SUMIF(Súmula!$R:$R,Resumo!$C50,Súmula!BM:BM)+SUMIF(Súmula!$AA:$AA,Resumo!$C50,Súmula!BX:BX)+SUMIF(Súmula!$AJ:$AJ,Resumo!$C50,Súmula!CI:CI)+SUMIF(Súmula!$AS:$AS,Resumo!$C50,Súmula!CT:CT)))</f>
        <v/>
      </c>
      <c r="I50" s="52" t="str">
        <f>IF(C50="","",(SUMIF(Súmula!$I:$I,Resumo!$C50,Súmula!BC:BC)+SUMIF(Súmula!$R:$R,Resumo!$C50,Súmula!BN:BN)+SUMIF(Súmula!$AA:$AA,Resumo!$C50,Súmula!BY:BY)+SUMIF(Súmula!$AJ:$AJ,Resumo!$C50,Súmula!CJ:CJ)+SUMIF(Súmula!$AS:$AS,Resumo!$C50,Súmula!CU:CU)))</f>
        <v/>
      </c>
      <c r="J50" s="52" t="str">
        <f>IF(C50="","",(SUMIF(Súmula!$I:$I,Resumo!$C50,Súmula!BD:BD)+SUMIF(Súmula!$R:$R,Resumo!$C50,Súmula!BO:BO)+SUMIF(Súmula!$AA:$AA,Resumo!$C50,Súmula!BZ:BZ)+SUMIF(Súmula!$AJ:$AJ,Resumo!$C50,Súmula!CK:CK)+SUMIF(Súmula!$AS:$AS,Resumo!$C50,Súmula!CV:CV)))</f>
        <v/>
      </c>
      <c r="K50" s="52" t="str">
        <f t="shared" si="12"/>
        <v/>
      </c>
      <c r="L50" s="52"/>
      <c r="N50" s="52" t="str">
        <f t="shared" si="8"/>
        <v/>
      </c>
    </row>
    <row r="51" spans="1:14" ht="18.95" customHeight="1" x14ac:dyDescent="0.2">
      <c r="A51" s="84" t="s">
        <v>58</v>
      </c>
      <c r="B51" s="78"/>
      <c r="C51" s="79"/>
      <c r="D51" s="80">
        <f t="shared" ref="D51:K51" si="13">SUM(D31:D50)</f>
        <v>25</v>
      </c>
      <c r="E51" s="82">
        <f t="shared" si="13"/>
        <v>33</v>
      </c>
      <c r="F51" s="80">
        <f t="shared" si="13"/>
        <v>14</v>
      </c>
      <c r="G51" s="80">
        <f t="shared" si="13"/>
        <v>5</v>
      </c>
      <c r="H51" s="80">
        <f t="shared" si="13"/>
        <v>6</v>
      </c>
      <c r="I51" s="80">
        <f t="shared" si="13"/>
        <v>91</v>
      </c>
      <c r="J51" s="80">
        <f t="shared" si="13"/>
        <v>61</v>
      </c>
      <c r="K51" s="80">
        <f t="shared" si="13"/>
        <v>30</v>
      </c>
      <c r="L51" s="80"/>
    </row>
    <row r="52" spans="1:14" ht="6" customHeight="1" x14ac:dyDescent="0.2"/>
    <row r="53" spans="1:14" ht="18" customHeight="1" x14ac:dyDescent="0.2">
      <c r="A53" s="53" t="s">
        <v>48</v>
      </c>
      <c r="B53" s="59"/>
      <c r="C53" s="55"/>
      <c r="D53" s="56"/>
      <c r="E53" s="56"/>
      <c r="F53" s="57"/>
      <c r="G53" s="48"/>
      <c r="H53" s="48"/>
      <c r="I53" s="53" t="s">
        <v>49</v>
      </c>
      <c r="J53" s="54"/>
      <c r="K53" s="74"/>
      <c r="L53" s="157"/>
    </row>
    <row r="54" spans="1:14" ht="6" customHeight="1" x14ac:dyDescent="0.2">
      <c r="A54" s="48"/>
      <c r="B54" s="60"/>
      <c r="C54" s="48"/>
      <c r="D54" s="48"/>
      <c r="E54" s="48"/>
      <c r="F54" s="48"/>
      <c r="G54" s="48"/>
      <c r="H54" s="48"/>
      <c r="I54" s="48"/>
      <c r="J54" s="48"/>
      <c r="K54" s="48"/>
      <c r="L54" s="48"/>
    </row>
    <row r="55" spans="1:14" ht="15" customHeight="1" x14ac:dyDescent="0.2">
      <c r="A55" s="48" t="s">
        <v>50</v>
      </c>
      <c r="B55" s="75" t="s">
        <v>56</v>
      </c>
      <c r="C55" s="48"/>
      <c r="D55" s="48"/>
      <c r="E55" s="48"/>
      <c r="F55" s="48"/>
      <c r="G55" s="48"/>
      <c r="H55" s="48"/>
      <c r="I55" s="48"/>
      <c r="J55" s="48"/>
      <c r="K55" s="48"/>
      <c r="L55" s="48"/>
    </row>
    <row r="56" spans="1:14" ht="15" customHeight="1" x14ac:dyDescent="0.2">
      <c r="A56" s="48"/>
      <c r="B56" s="83" t="s">
        <v>57</v>
      </c>
      <c r="C56" s="48"/>
      <c r="D56" s="48"/>
      <c r="E56" s="48"/>
      <c r="F56" s="48"/>
      <c r="G56" s="48"/>
      <c r="H56" s="48"/>
      <c r="I56" s="48"/>
      <c r="J56" s="48"/>
      <c r="K56" s="48"/>
      <c r="L56" s="48"/>
    </row>
    <row r="57" spans="1:14" ht="15" customHeight="1" x14ac:dyDescent="0.2">
      <c r="A57" s="48"/>
      <c r="B57" s="61" t="s">
        <v>77</v>
      </c>
      <c r="C57" s="48"/>
      <c r="D57" s="48"/>
      <c r="E57" s="48"/>
      <c r="F57" s="48"/>
      <c r="G57" s="48"/>
      <c r="H57" s="48"/>
      <c r="I57" s="48"/>
      <c r="J57" s="48"/>
      <c r="K57" s="48"/>
      <c r="L57" s="48"/>
    </row>
    <row r="58" spans="1:14" ht="15" customHeight="1" x14ac:dyDescent="0.2">
      <c r="A58" s="48"/>
      <c r="B58" s="61" t="s">
        <v>91</v>
      </c>
      <c r="C58" s="48"/>
      <c r="D58" s="48"/>
      <c r="E58" s="48"/>
      <c r="F58" s="48"/>
      <c r="G58" s="48"/>
      <c r="H58" s="48"/>
      <c r="I58" s="48"/>
      <c r="J58" s="48"/>
      <c r="K58" s="48"/>
      <c r="L58" s="48"/>
    </row>
    <row r="59" spans="1:14" ht="15" customHeight="1" x14ac:dyDescent="0.2">
      <c r="A59" s="48"/>
      <c r="B59" s="61" t="s">
        <v>78</v>
      </c>
      <c r="C59" s="48"/>
      <c r="D59" s="48"/>
      <c r="E59" s="48"/>
      <c r="F59" s="48"/>
      <c r="G59" s="48"/>
      <c r="H59" s="48"/>
      <c r="I59" s="48"/>
      <c r="J59" s="48"/>
      <c r="K59" s="48"/>
      <c r="L59" s="48"/>
    </row>
    <row r="60" spans="1:14" ht="15" customHeight="1" x14ac:dyDescent="0.2">
      <c r="A60" s="48"/>
      <c r="B60" s="61" t="s">
        <v>79</v>
      </c>
      <c r="C60" s="48"/>
      <c r="D60" s="48"/>
      <c r="E60" s="48"/>
      <c r="F60" s="48"/>
      <c r="G60" s="48"/>
      <c r="H60" s="48"/>
      <c r="I60" s="48"/>
      <c r="J60" s="48"/>
      <c r="K60" s="48"/>
      <c r="L60" s="48"/>
    </row>
    <row r="61" spans="1:14" ht="15" customHeight="1" x14ac:dyDescent="0.2">
      <c r="A61" s="48"/>
      <c r="B61" s="60"/>
      <c r="C61" s="48"/>
      <c r="D61" s="48"/>
      <c r="E61" s="48"/>
      <c r="F61" s="48"/>
      <c r="G61" s="48"/>
      <c r="H61" s="48"/>
      <c r="I61" s="48"/>
      <c r="J61" s="48"/>
      <c r="K61" s="48"/>
      <c r="L61" s="48"/>
    </row>
    <row r="62" spans="1:14" ht="15" customHeight="1" x14ac:dyDescent="0.2">
      <c r="A62" s="108" t="s">
        <v>73</v>
      </c>
      <c r="B62" s="109"/>
      <c r="C62" s="109"/>
      <c r="D62" s="109"/>
      <c r="E62" s="109"/>
      <c r="F62" s="109"/>
      <c r="G62" s="109"/>
      <c r="H62" s="109"/>
      <c r="I62" s="109"/>
      <c r="J62" s="109"/>
      <c r="K62" s="109"/>
      <c r="L62" s="109"/>
    </row>
    <row r="63" spans="1:14" ht="15" customHeight="1" x14ac:dyDescent="0.2">
      <c r="A63" s="288" t="str">
        <f>IF(COUNTBLANK(C8:C27)=20,"",CONCATENATE(UPPER(D3),":",G3," - ",N8,"  ",N9,"  ",N10,"  ",N11,"  ",N12,"  ",N13,"  ",N14,"  ",N15,"  ",N16,"  ",N17,"  ",N18,"  ",N19))&amp;IF(COUNTBLANK(C8:C27)=20,"",CONCATENATE("  ",N20,"  ",N21,"  ",N22,"  ",N23,"  ",N24,"  ",N25,"  ",N26,"  ",N27))</f>
        <v xml:space="preserve">LIGA LITOVALE F. M :17 - Marcelo Martins 8/10,  Elcio 0/6,  Tonnil 3/10,  Sírio 6/10,  Tati 0/6,  Rodrigo Giovanetti 0/4,  Fraga 0/4                          </v>
      </c>
      <c r="B63" s="288"/>
      <c r="C63" s="288"/>
      <c r="D63" s="288"/>
      <c r="E63" s="288"/>
      <c r="F63" s="288"/>
      <c r="G63" s="288"/>
      <c r="H63" s="288"/>
      <c r="I63" s="288"/>
      <c r="J63" s="288"/>
      <c r="K63" s="288"/>
      <c r="L63" s="288"/>
    </row>
    <row r="64" spans="1:14" ht="15" customHeight="1" x14ac:dyDescent="0.2">
      <c r="A64" s="288"/>
      <c r="B64" s="288"/>
      <c r="C64" s="288"/>
      <c r="D64" s="288"/>
      <c r="E64" s="288"/>
      <c r="F64" s="288"/>
      <c r="G64" s="288"/>
      <c r="H64" s="288"/>
      <c r="I64" s="288"/>
      <c r="J64" s="288"/>
      <c r="K64" s="288"/>
      <c r="L64" s="288"/>
    </row>
    <row r="65" spans="1:12" ht="15" customHeight="1" x14ac:dyDescent="0.2">
      <c r="A65" s="288"/>
      <c r="B65" s="288"/>
      <c r="C65" s="288"/>
      <c r="D65" s="288"/>
      <c r="E65" s="288"/>
      <c r="F65" s="288"/>
      <c r="G65" s="288"/>
      <c r="H65" s="288"/>
      <c r="I65" s="288"/>
      <c r="J65" s="288"/>
      <c r="K65" s="288"/>
      <c r="L65" s="288"/>
    </row>
    <row r="66" spans="1:12" ht="15" customHeight="1" x14ac:dyDescent="0.2">
      <c r="A66" s="288"/>
      <c r="B66" s="288"/>
      <c r="C66" s="288"/>
      <c r="D66" s="288"/>
      <c r="E66" s="288"/>
      <c r="F66" s="288"/>
      <c r="G66" s="288"/>
      <c r="H66" s="288"/>
      <c r="I66" s="288"/>
      <c r="J66" s="288"/>
      <c r="K66" s="288"/>
      <c r="L66" s="288"/>
    </row>
    <row r="67" spans="1:12" ht="15" customHeight="1" x14ac:dyDescent="0.2">
      <c r="A67" s="288" t="str">
        <f>IF(COUNTBLANK(C31:C50)=20,"",CONCATENATE(UPPER(L3),":",I3," - ",N31,"  ",N32,"  ",N33,"  ",N34,"  ",N35,"  ",N36,"  ",N37,"  ",N38,"  ",N39,"  ",N40,"  ",N41,"  ",N42))&amp;IF(COUNTBLANK(C31:C50)=20,"",CONCATENATE("  ",N43,"  ",N44,"  ",N45,"  ",N46,"  ",N47,"  ",N48,"  ",N49,"  ",N50))</f>
        <v xml:space="preserve">CISPLATINA F.C.:33 - Marcio Costa 6/10,  Marcão Dias 7/10,  Norberto 8/10,  Zanella 7/10,  Mathias 2/6,  Lira 3/4                            </v>
      </c>
      <c r="B67" s="288"/>
      <c r="C67" s="288"/>
      <c r="D67" s="288"/>
      <c r="E67" s="288"/>
      <c r="F67" s="288"/>
      <c r="G67" s="288"/>
      <c r="H67" s="288"/>
      <c r="I67" s="288"/>
      <c r="J67" s="288"/>
      <c r="K67" s="288"/>
      <c r="L67" s="288"/>
    </row>
    <row r="68" spans="1:12" ht="15" customHeight="1" x14ac:dyDescent="0.2">
      <c r="A68" s="288"/>
      <c r="B68" s="288"/>
      <c r="C68" s="288"/>
      <c r="D68" s="288"/>
      <c r="E68" s="288"/>
      <c r="F68" s="288"/>
      <c r="G68" s="288"/>
      <c r="H68" s="288"/>
      <c r="I68" s="288"/>
      <c r="J68" s="288"/>
      <c r="K68" s="288"/>
      <c r="L68" s="288"/>
    </row>
    <row r="69" spans="1:12" ht="15" customHeight="1" x14ac:dyDescent="0.2">
      <c r="A69" s="288"/>
      <c r="B69" s="288"/>
      <c r="C69" s="288"/>
      <c r="D69" s="288"/>
      <c r="E69" s="288"/>
      <c r="F69" s="288"/>
      <c r="G69" s="288"/>
      <c r="H69" s="288"/>
      <c r="I69" s="288"/>
      <c r="J69" s="288"/>
      <c r="K69" s="288"/>
      <c r="L69" s="288"/>
    </row>
    <row r="70" spans="1:12" ht="15" customHeight="1" x14ac:dyDescent="0.2">
      <c r="A70" s="288"/>
      <c r="B70" s="288"/>
      <c r="C70" s="288"/>
      <c r="D70" s="288"/>
      <c r="E70" s="288"/>
      <c r="F70" s="288"/>
      <c r="G70" s="288"/>
      <c r="H70" s="288"/>
      <c r="I70" s="288"/>
      <c r="J70" s="288"/>
      <c r="K70" s="288"/>
      <c r="L70" s="288"/>
    </row>
    <row r="71" spans="1:12" ht="15" customHeight="1" x14ac:dyDescent="0.2">
      <c r="B71" s="46"/>
    </row>
    <row r="72" spans="1:12" ht="15" customHeight="1" x14ac:dyDescent="0.2">
      <c r="B72" s="46"/>
    </row>
    <row r="73" spans="1:12" ht="15" customHeight="1" x14ac:dyDescent="0.2">
      <c r="B73" s="46"/>
    </row>
    <row r="74" spans="1:12" ht="15" customHeight="1" x14ac:dyDescent="0.2">
      <c r="B74" s="46"/>
    </row>
    <row r="75" spans="1:12" ht="15" customHeight="1" x14ac:dyDescent="0.2">
      <c r="B75" s="46"/>
    </row>
    <row r="76" spans="1:12" ht="15" customHeight="1" x14ac:dyDescent="0.2">
      <c r="B76" s="46"/>
    </row>
    <row r="77" spans="1:12" ht="15" customHeight="1" x14ac:dyDescent="0.2">
      <c r="B77" s="46"/>
    </row>
    <row r="78" spans="1:12" ht="15" customHeight="1" x14ac:dyDescent="0.2">
      <c r="B78" s="46"/>
    </row>
    <row r="79" spans="1:12" ht="15" customHeight="1" x14ac:dyDescent="0.2">
      <c r="B79" s="46"/>
    </row>
    <row r="80" spans="1:12" ht="15" customHeight="1" x14ac:dyDescent="0.2">
      <c r="B80" s="46"/>
    </row>
    <row r="81" spans="2:2" ht="15" customHeight="1" x14ac:dyDescent="0.2">
      <c r="B81" s="46"/>
    </row>
    <row r="82" spans="2:2" ht="15" customHeight="1" x14ac:dyDescent="0.2">
      <c r="B82" s="46"/>
    </row>
    <row r="83" spans="2:2" ht="15" customHeight="1" x14ac:dyDescent="0.2">
      <c r="B83" s="46"/>
    </row>
    <row r="84" spans="2:2" ht="15" customHeight="1" x14ac:dyDescent="0.2">
      <c r="B84" s="46"/>
    </row>
    <row r="85" spans="2:2" ht="15" customHeight="1" x14ac:dyDescent="0.2">
      <c r="B85" s="46"/>
    </row>
    <row r="86" spans="2:2" ht="15" customHeight="1" x14ac:dyDescent="0.2">
      <c r="B86" s="46"/>
    </row>
    <row r="87" spans="2:2" ht="15" customHeight="1" x14ac:dyDescent="0.2">
      <c r="B87" s="46"/>
    </row>
    <row r="88" spans="2:2" ht="15" customHeight="1" x14ac:dyDescent="0.2">
      <c r="B88" s="46"/>
    </row>
    <row r="89" spans="2:2" ht="15" customHeight="1" x14ac:dyDescent="0.2">
      <c r="B89" s="46"/>
    </row>
    <row r="90" spans="2:2" ht="15" customHeight="1" x14ac:dyDescent="0.2">
      <c r="B90" s="46"/>
    </row>
    <row r="91" spans="2:2" ht="15" customHeight="1" x14ac:dyDescent="0.2">
      <c r="B91" s="46"/>
    </row>
    <row r="92" spans="2:2" ht="15" customHeight="1" x14ac:dyDescent="0.2">
      <c r="B92" s="46"/>
    </row>
    <row r="93" spans="2:2" ht="15" customHeight="1" x14ac:dyDescent="0.2">
      <c r="B93" s="46"/>
    </row>
    <row r="94" spans="2:2" ht="15" customHeight="1" x14ac:dyDescent="0.2">
      <c r="B94" s="46"/>
    </row>
    <row r="95" spans="2:2" ht="15" customHeight="1" x14ac:dyDescent="0.2">
      <c r="B95" s="46"/>
    </row>
    <row r="96" spans="2:2" ht="15" customHeight="1" x14ac:dyDescent="0.2">
      <c r="B96" s="46"/>
    </row>
    <row r="97" spans="2:2" ht="15" customHeight="1" x14ac:dyDescent="0.2">
      <c r="B97" s="46"/>
    </row>
    <row r="98" spans="2:2" ht="15" customHeight="1" x14ac:dyDescent="0.2">
      <c r="B98" s="46"/>
    </row>
    <row r="99" spans="2:2" ht="15" customHeight="1" x14ac:dyDescent="0.2">
      <c r="B99" s="46"/>
    </row>
    <row r="100" spans="2:2" ht="15" customHeight="1" x14ac:dyDescent="0.2">
      <c r="B100" s="46"/>
    </row>
    <row r="101" spans="2:2" ht="15" customHeight="1" x14ac:dyDescent="0.2">
      <c r="B101" s="46"/>
    </row>
    <row r="102" spans="2:2" ht="15" customHeight="1" x14ac:dyDescent="0.2">
      <c r="B102" s="46"/>
    </row>
    <row r="103" spans="2:2" ht="15" customHeight="1" x14ac:dyDescent="0.2">
      <c r="B103" s="46"/>
    </row>
    <row r="104" spans="2:2" ht="15" customHeight="1" x14ac:dyDescent="0.2">
      <c r="B104" s="46"/>
    </row>
    <row r="105" spans="2:2" ht="15" customHeight="1" x14ac:dyDescent="0.2">
      <c r="B105" s="46"/>
    </row>
    <row r="106" spans="2:2" ht="15" customHeight="1" x14ac:dyDescent="0.2">
      <c r="B106" s="46"/>
    </row>
    <row r="107" spans="2:2" ht="15" customHeight="1" x14ac:dyDescent="0.2">
      <c r="B107" s="46"/>
    </row>
    <row r="108" spans="2:2" ht="15" customHeight="1" x14ac:dyDescent="0.2">
      <c r="B108" s="46"/>
    </row>
    <row r="109" spans="2:2" ht="15" customHeight="1" x14ac:dyDescent="0.2">
      <c r="B109" s="46"/>
    </row>
    <row r="110" spans="2:2" ht="15" customHeight="1" x14ac:dyDescent="0.2">
      <c r="B110" s="46"/>
    </row>
    <row r="111" spans="2:2" ht="15" customHeight="1" x14ac:dyDescent="0.2">
      <c r="B111" s="46"/>
    </row>
    <row r="112" spans="2:2" ht="15" customHeight="1" x14ac:dyDescent="0.2">
      <c r="B112" s="46"/>
    </row>
    <row r="113" spans="2:2" ht="15" customHeight="1" x14ac:dyDescent="0.2">
      <c r="B113" s="46"/>
    </row>
    <row r="114" spans="2:2" ht="15" customHeight="1" x14ac:dyDescent="0.2">
      <c r="B114" s="46"/>
    </row>
    <row r="115" spans="2:2" ht="15" customHeight="1" x14ac:dyDescent="0.2">
      <c r="B115" s="46"/>
    </row>
    <row r="116" spans="2:2" ht="15" customHeight="1" x14ac:dyDescent="0.2">
      <c r="B116" s="46"/>
    </row>
    <row r="117" spans="2:2" ht="15" customHeight="1" x14ac:dyDescent="0.2">
      <c r="B117" s="46"/>
    </row>
    <row r="118" spans="2:2" ht="15" customHeight="1" x14ac:dyDescent="0.2">
      <c r="B118" s="46"/>
    </row>
    <row r="119" spans="2:2" ht="15" customHeight="1" x14ac:dyDescent="0.2">
      <c r="B119" s="46"/>
    </row>
    <row r="120" spans="2:2" ht="15" customHeight="1" x14ac:dyDescent="0.2">
      <c r="B120" s="46"/>
    </row>
    <row r="121" spans="2:2" ht="15" customHeight="1" x14ac:dyDescent="0.2">
      <c r="B121" s="46"/>
    </row>
    <row r="122" spans="2:2" ht="15" customHeight="1" x14ac:dyDescent="0.2">
      <c r="B122" s="46"/>
    </row>
    <row r="123" spans="2:2" ht="15" customHeight="1" x14ac:dyDescent="0.2">
      <c r="B123" s="46"/>
    </row>
    <row r="124" spans="2:2" ht="15" customHeight="1" x14ac:dyDescent="0.2">
      <c r="B124" s="46"/>
    </row>
    <row r="125" spans="2:2" ht="15" customHeight="1" x14ac:dyDescent="0.2">
      <c r="B125" s="46"/>
    </row>
    <row r="126" spans="2:2" ht="15" customHeight="1" x14ac:dyDescent="0.2">
      <c r="B126" s="46"/>
    </row>
    <row r="127" spans="2:2" ht="15" customHeight="1" x14ac:dyDescent="0.2">
      <c r="B127" s="46"/>
    </row>
    <row r="128" spans="2:2" ht="15" customHeight="1" x14ac:dyDescent="0.2">
      <c r="B128" s="46"/>
    </row>
    <row r="129" spans="2:2" ht="15" customHeight="1" x14ac:dyDescent="0.2">
      <c r="B129" s="46"/>
    </row>
    <row r="130" spans="2:2" ht="15" customHeight="1" x14ac:dyDescent="0.2">
      <c r="B130" s="46"/>
    </row>
    <row r="131" spans="2:2" ht="15" customHeight="1" x14ac:dyDescent="0.2">
      <c r="B131" s="46"/>
    </row>
    <row r="132" spans="2:2" ht="15" customHeight="1" x14ac:dyDescent="0.2">
      <c r="B132" s="46"/>
    </row>
    <row r="133" spans="2:2" ht="15" customHeight="1" x14ac:dyDescent="0.2">
      <c r="B133" s="46"/>
    </row>
    <row r="134" spans="2:2" ht="15" customHeight="1" x14ac:dyDescent="0.2">
      <c r="B134" s="46"/>
    </row>
    <row r="135" spans="2:2" ht="15" customHeight="1" x14ac:dyDescent="0.2">
      <c r="B135" s="46"/>
    </row>
    <row r="136" spans="2:2" ht="15" customHeight="1" x14ac:dyDescent="0.2">
      <c r="B136" s="46"/>
    </row>
    <row r="137" spans="2:2" ht="15" customHeight="1" x14ac:dyDescent="0.2">
      <c r="B137" s="46"/>
    </row>
    <row r="138" spans="2:2" ht="15" customHeight="1" x14ac:dyDescent="0.2">
      <c r="B138" s="46"/>
    </row>
    <row r="139" spans="2:2" ht="15" customHeight="1" x14ac:dyDescent="0.2">
      <c r="B139" s="46"/>
    </row>
    <row r="140" spans="2:2" ht="15" customHeight="1" x14ac:dyDescent="0.2">
      <c r="B140" s="46"/>
    </row>
    <row r="141" spans="2:2" ht="15" customHeight="1" x14ac:dyDescent="0.2">
      <c r="B141" s="46"/>
    </row>
    <row r="142" spans="2:2" ht="15" customHeight="1" x14ac:dyDescent="0.2">
      <c r="B142" s="46"/>
    </row>
    <row r="143" spans="2:2" ht="15" customHeight="1" x14ac:dyDescent="0.2">
      <c r="B143" s="46"/>
    </row>
    <row r="144" spans="2:2" ht="15" customHeight="1" x14ac:dyDescent="0.2">
      <c r="B144" s="46"/>
    </row>
    <row r="145" spans="2:2" ht="15" customHeight="1" x14ac:dyDescent="0.2">
      <c r="B145" s="46"/>
    </row>
    <row r="146" spans="2:2" ht="15" customHeight="1" x14ac:dyDescent="0.2">
      <c r="B146" s="46"/>
    </row>
    <row r="147" spans="2:2" ht="15" customHeight="1" x14ac:dyDescent="0.2">
      <c r="B147" s="46"/>
    </row>
    <row r="148" spans="2:2" ht="15" customHeight="1" x14ac:dyDescent="0.2">
      <c r="B148" s="46"/>
    </row>
    <row r="149" spans="2:2" ht="15" customHeight="1" x14ac:dyDescent="0.2">
      <c r="B149" s="46"/>
    </row>
    <row r="150" spans="2:2" ht="15" customHeight="1" x14ac:dyDescent="0.2">
      <c r="B150" s="46"/>
    </row>
  </sheetData>
  <sheetCalcPr fullCalcOnLoad="1"/>
  <sheetProtection sheet="1"/>
  <mergeCells count="3">
    <mergeCell ref="D5:F5"/>
    <mergeCell ref="A63:L66"/>
    <mergeCell ref="A67:L70"/>
  </mergeCells>
  <printOptions horizontalCentered="1"/>
  <pageMargins left="0.19685039370078741" right="0.19685039370078741" top="0.59055118110236227" bottom="0.59055118110236227" header="0" footer="0"/>
  <pageSetup paperSize="9" scale="81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EBCD6-CF89-4217-A198-1385B8F4E112}">
  <dimension ref="A1:AK28"/>
  <sheetViews>
    <sheetView showGridLines="0" zoomScale="90" zoomScaleNormal="90" workbookViewId="0">
      <selection activeCell="C3" sqref="C3:Q3"/>
    </sheetView>
  </sheetViews>
  <sheetFormatPr defaultRowHeight="12.75" x14ac:dyDescent="0.25"/>
  <cols>
    <col min="1" max="1" width="0.7109375" style="159" customWidth="1"/>
    <col min="2" max="2" width="2.140625" style="159" customWidth="1"/>
    <col min="3" max="4" width="3.5703125" style="159" customWidth="1"/>
    <col min="5" max="5" width="3.5703125" style="160" customWidth="1"/>
    <col min="6" max="7" width="3.5703125" style="159" customWidth="1"/>
    <col min="8" max="8" width="1" style="160" customWidth="1"/>
    <col min="9" max="9" width="3.7109375" style="159" customWidth="1"/>
    <col min="10" max="10" width="2" style="160" customWidth="1"/>
    <col min="11" max="11" width="3.7109375" style="159" customWidth="1"/>
    <col min="12" max="12" width="1" style="159" customWidth="1"/>
    <col min="13" max="17" width="3.5703125" style="159" customWidth="1"/>
    <col min="18" max="18" width="2.140625" style="159" customWidth="1"/>
    <col min="19" max="19" width="6.28515625" style="159" customWidth="1"/>
    <col min="20" max="20" width="2.140625" style="159" customWidth="1"/>
    <col min="21" max="22" width="3.5703125" style="159" customWidth="1"/>
    <col min="23" max="23" width="3.5703125" style="160" customWidth="1"/>
    <col min="24" max="25" width="3.5703125" style="159" customWidth="1"/>
    <col min="26" max="26" width="1" style="159" customWidth="1"/>
    <col min="27" max="27" width="3.7109375" style="159" customWidth="1"/>
    <col min="28" max="28" width="2" style="160" customWidth="1"/>
    <col min="29" max="29" width="3.7109375" style="159" customWidth="1"/>
    <col min="30" max="30" width="1" style="159" customWidth="1"/>
    <col min="31" max="35" width="3.5703125" style="159" customWidth="1"/>
    <col min="36" max="36" width="2.140625" style="159" customWidth="1"/>
    <col min="37" max="37" width="9.140625" style="159"/>
    <col min="38" max="16384" width="9.140625" style="180"/>
  </cols>
  <sheetData>
    <row r="1" spans="2:36" ht="15" customHeight="1" thickBot="1" x14ac:dyDescent="0.3"/>
    <row r="2" spans="2:36" ht="6" customHeight="1" x14ac:dyDescent="0.25">
      <c r="B2" s="161"/>
      <c r="C2" s="162"/>
      <c r="D2" s="162"/>
      <c r="E2" s="163"/>
      <c r="F2" s="162"/>
      <c r="G2" s="162"/>
      <c r="H2" s="163"/>
      <c r="I2" s="162"/>
      <c r="J2" s="163"/>
      <c r="K2" s="162"/>
      <c r="L2" s="162"/>
      <c r="M2" s="162"/>
      <c r="N2" s="162"/>
      <c r="O2" s="162"/>
      <c r="P2" s="162"/>
      <c r="Q2" s="162"/>
      <c r="R2" s="164"/>
      <c r="T2" s="161"/>
      <c r="U2" s="162"/>
      <c r="V2" s="162"/>
      <c r="W2" s="163"/>
      <c r="X2" s="162"/>
      <c r="Y2" s="162"/>
      <c r="Z2" s="163"/>
      <c r="AA2" s="162"/>
      <c r="AB2" s="163"/>
      <c r="AC2" s="162"/>
      <c r="AD2" s="162"/>
      <c r="AE2" s="162"/>
      <c r="AF2" s="162"/>
      <c r="AG2" s="162"/>
      <c r="AH2" s="162"/>
      <c r="AI2" s="162"/>
      <c r="AJ2" s="164"/>
    </row>
    <row r="3" spans="2:36" ht="12.75" customHeight="1" x14ac:dyDescent="0.25">
      <c r="B3" s="165"/>
      <c r="C3" s="289" t="s">
        <v>97</v>
      </c>
      <c r="D3" s="290"/>
      <c r="E3" s="290"/>
      <c r="F3" s="290"/>
      <c r="G3" s="290"/>
      <c r="H3" s="290"/>
      <c r="I3" s="290"/>
      <c r="J3" s="290"/>
      <c r="K3" s="290"/>
      <c r="L3" s="290"/>
      <c r="M3" s="290"/>
      <c r="N3" s="290"/>
      <c r="O3" s="290"/>
      <c r="P3" s="290"/>
      <c r="Q3" s="291"/>
      <c r="R3" s="166"/>
      <c r="T3" s="165"/>
      <c r="U3" s="289" t="str">
        <f>C3</f>
        <v>Federação Paulista de Futebol de Mesa - Litovale</v>
      </c>
      <c r="V3" s="290"/>
      <c r="W3" s="290"/>
      <c r="X3" s="290"/>
      <c r="Y3" s="290"/>
      <c r="Z3" s="290"/>
      <c r="AA3" s="290"/>
      <c r="AB3" s="290"/>
      <c r="AC3" s="290"/>
      <c r="AD3" s="290"/>
      <c r="AE3" s="290"/>
      <c r="AF3" s="290"/>
      <c r="AG3" s="290"/>
      <c r="AH3" s="290"/>
      <c r="AI3" s="291"/>
      <c r="AJ3" s="166"/>
    </row>
    <row r="4" spans="2:36" ht="14.25" customHeight="1" thickBot="1" x14ac:dyDescent="0.3">
      <c r="B4" s="165"/>
      <c r="C4" s="167"/>
      <c r="D4" s="168" t="s">
        <v>92</v>
      </c>
      <c r="E4" s="169">
        <v>1</v>
      </c>
      <c r="F4" s="167"/>
      <c r="G4" s="167"/>
      <c r="H4" s="169"/>
      <c r="I4" s="167"/>
      <c r="J4" s="169" t="s">
        <v>2</v>
      </c>
      <c r="K4" s="167"/>
      <c r="L4" s="167"/>
      <c r="M4" s="167"/>
      <c r="N4" s="167"/>
      <c r="O4" s="167"/>
      <c r="P4" s="167"/>
      <c r="Q4" s="167"/>
      <c r="R4" s="166"/>
      <c r="T4" s="165"/>
      <c r="U4" s="167"/>
      <c r="V4" s="168" t="s">
        <v>92</v>
      </c>
      <c r="W4" s="169">
        <v>2</v>
      </c>
      <c r="X4" s="167"/>
      <c r="Y4" s="167"/>
      <c r="Z4" s="169"/>
      <c r="AA4" s="167"/>
      <c r="AB4" s="169" t="str">
        <f>J4</f>
        <v>1ª RODADA</v>
      </c>
      <c r="AC4" s="167"/>
      <c r="AD4" s="167"/>
      <c r="AE4" s="167"/>
      <c r="AF4" s="167"/>
      <c r="AG4" s="167"/>
      <c r="AH4" s="167"/>
      <c r="AI4" s="167"/>
      <c r="AJ4" s="166"/>
    </row>
    <row r="5" spans="2:36" ht="22.5" customHeight="1" thickBot="1" x14ac:dyDescent="0.3">
      <c r="B5" s="165"/>
      <c r="C5" s="296" t="str">
        <f>Súmula!A9</f>
        <v>MARCELO MARTINS</v>
      </c>
      <c r="D5" s="297"/>
      <c r="E5" s="297"/>
      <c r="F5" s="297"/>
      <c r="G5" s="298"/>
      <c r="H5" s="169"/>
      <c r="I5" s="170"/>
      <c r="J5" s="171" t="s">
        <v>0</v>
      </c>
      <c r="K5" s="170"/>
      <c r="L5" s="167"/>
      <c r="M5" s="293" t="str">
        <f>Súmula!I9</f>
        <v>MATHIAS</v>
      </c>
      <c r="N5" s="294"/>
      <c r="O5" s="294"/>
      <c r="P5" s="294"/>
      <c r="Q5" s="295"/>
      <c r="R5" s="166"/>
      <c r="T5" s="165"/>
      <c r="U5" s="296" t="str">
        <f>Súmula!A12</f>
        <v>ELCIO</v>
      </c>
      <c r="V5" s="297"/>
      <c r="W5" s="297"/>
      <c r="X5" s="297"/>
      <c r="Y5" s="298"/>
      <c r="Z5" s="169"/>
      <c r="AA5" s="170"/>
      <c r="AB5" s="182" t="s">
        <v>0</v>
      </c>
      <c r="AC5" s="170"/>
      <c r="AD5" s="167"/>
      <c r="AE5" s="293" t="str">
        <f>Súmula!I12</f>
        <v>ZANELLA</v>
      </c>
      <c r="AF5" s="294"/>
      <c r="AG5" s="294"/>
      <c r="AH5" s="294"/>
      <c r="AI5" s="295"/>
      <c r="AJ5" s="166"/>
    </row>
    <row r="6" spans="2:36" ht="20.100000000000001" customHeight="1" x14ac:dyDescent="0.25">
      <c r="B6" s="165"/>
      <c r="C6" s="172"/>
      <c r="D6" s="172"/>
      <c r="E6" s="173"/>
      <c r="F6" s="172"/>
      <c r="G6" s="172"/>
      <c r="H6" s="169"/>
      <c r="I6" s="167"/>
      <c r="J6" s="169"/>
      <c r="K6" s="167"/>
      <c r="L6" s="167"/>
      <c r="M6" s="172"/>
      <c r="N6" s="172"/>
      <c r="O6" s="172"/>
      <c r="P6" s="172"/>
      <c r="Q6" s="172"/>
      <c r="R6" s="166"/>
      <c r="T6" s="165"/>
      <c r="U6" s="172"/>
      <c r="V6" s="172"/>
      <c r="W6" s="173"/>
      <c r="X6" s="172"/>
      <c r="Y6" s="172"/>
      <c r="Z6" s="169"/>
      <c r="AA6" s="167"/>
      <c r="AB6" s="169"/>
      <c r="AC6" s="167"/>
      <c r="AD6" s="167"/>
      <c r="AE6" s="172"/>
      <c r="AF6" s="172"/>
      <c r="AG6" s="172"/>
      <c r="AH6" s="172"/>
      <c r="AI6" s="172"/>
      <c r="AJ6" s="166"/>
    </row>
    <row r="7" spans="2:36" ht="20.100000000000001" customHeight="1" x14ac:dyDescent="0.25">
      <c r="B7" s="165"/>
      <c r="C7" s="172"/>
      <c r="D7" s="172"/>
      <c r="E7" s="173"/>
      <c r="F7" s="172"/>
      <c r="G7" s="172"/>
      <c r="H7" s="169"/>
      <c r="I7" s="167"/>
      <c r="J7" s="169"/>
      <c r="K7" s="167"/>
      <c r="L7" s="167"/>
      <c r="M7" s="172"/>
      <c r="N7" s="172"/>
      <c r="O7" s="172"/>
      <c r="P7" s="172"/>
      <c r="Q7" s="172"/>
      <c r="R7" s="166"/>
      <c r="T7" s="165"/>
      <c r="U7" s="172"/>
      <c r="V7" s="172"/>
      <c r="W7" s="173"/>
      <c r="X7" s="172"/>
      <c r="Y7" s="172"/>
      <c r="Z7" s="169"/>
      <c r="AA7" s="167"/>
      <c r="AB7" s="169"/>
      <c r="AC7" s="167"/>
      <c r="AD7" s="167"/>
      <c r="AE7" s="172"/>
      <c r="AF7" s="172"/>
      <c r="AG7" s="172"/>
      <c r="AH7" s="172"/>
      <c r="AI7" s="172"/>
      <c r="AJ7" s="166"/>
    </row>
    <row r="8" spans="2:36" ht="20.100000000000001" customHeight="1" x14ac:dyDescent="0.25">
      <c r="B8" s="165"/>
      <c r="C8" s="174"/>
      <c r="D8" s="174"/>
      <c r="E8" s="175"/>
      <c r="F8" s="174"/>
      <c r="G8" s="174"/>
      <c r="H8" s="169"/>
      <c r="I8" s="167"/>
      <c r="J8" s="169"/>
      <c r="K8" s="167"/>
      <c r="L8" s="167"/>
      <c r="M8" s="174"/>
      <c r="N8" s="174"/>
      <c r="O8" s="174"/>
      <c r="P8" s="174"/>
      <c r="Q8" s="174"/>
      <c r="R8" s="166"/>
      <c r="T8" s="165"/>
      <c r="U8" s="174"/>
      <c r="V8" s="174"/>
      <c r="W8" s="175"/>
      <c r="X8" s="174"/>
      <c r="Y8" s="174"/>
      <c r="Z8" s="169"/>
      <c r="AA8" s="167"/>
      <c r="AB8" s="169"/>
      <c r="AC8" s="167"/>
      <c r="AD8" s="167"/>
      <c r="AE8" s="174"/>
      <c r="AF8" s="174"/>
      <c r="AG8" s="174"/>
      <c r="AH8" s="174"/>
      <c r="AI8" s="174"/>
      <c r="AJ8" s="166"/>
    </row>
    <row r="9" spans="2:36" ht="9" customHeight="1" thickBot="1" x14ac:dyDescent="0.3">
      <c r="B9" s="176"/>
      <c r="C9" s="177"/>
      <c r="D9" s="177"/>
      <c r="E9" s="178"/>
      <c r="F9" s="177"/>
      <c r="G9" s="177"/>
      <c r="H9" s="178"/>
      <c r="I9" s="177"/>
      <c r="J9" s="178"/>
      <c r="K9" s="177"/>
      <c r="L9" s="177"/>
      <c r="M9" s="177"/>
      <c r="N9" s="177"/>
      <c r="O9" s="177"/>
      <c r="P9" s="177"/>
      <c r="Q9" s="177"/>
      <c r="R9" s="179"/>
      <c r="T9" s="176"/>
      <c r="U9" s="177"/>
      <c r="V9" s="177"/>
      <c r="W9" s="178"/>
      <c r="X9" s="177"/>
      <c r="Y9" s="177"/>
      <c r="Z9" s="178"/>
      <c r="AA9" s="177"/>
      <c r="AB9" s="178"/>
      <c r="AC9" s="177"/>
      <c r="AD9" s="177"/>
      <c r="AE9" s="177"/>
      <c r="AF9" s="177"/>
      <c r="AG9" s="177"/>
      <c r="AH9" s="177"/>
      <c r="AI9" s="177"/>
      <c r="AJ9" s="179"/>
    </row>
    <row r="10" spans="2:36" ht="15" customHeight="1" thickBot="1" x14ac:dyDescent="0.3"/>
    <row r="11" spans="2:36" ht="6" customHeight="1" x14ac:dyDescent="0.25">
      <c r="B11" s="161"/>
      <c r="C11" s="162"/>
      <c r="D11" s="162"/>
      <c r="E11" s="163"/>
      <c r="F11" s="162"/>
      <c r="G11" s="162"/>
      <c r="H11" s="163"/>
      <c r="I11" s="162"/>
      <c r="J11" s="163"/>
      <c r="K11" s="162"/>
      <c r="L11" s="162"/>
      <c r="M11" s="162"/>
      <c r="N11" s="162"/>
      <c r="O11" s="162"/>
      <c r="P11" s="162"/>
      <c r="Q11" s="162"/>
      <c r="R11" s="164"/>
      <c r="T11" s="161"/>
      <c r="U11" s="162"/>
      <c r="V11" s="162"/>
      <c r="W11" s="163"/>
      <c r="X11" s="162"/>
      <c r="Y11" s="162"/>
      <c r="Z11" s="163"/>
      <c r="AA11" s="162"/>
      <c r="AB11" s="163"/>
      <c r="AC11" s="162"/>
      <c r="AD11" s="162"/>
      <c r="AE11" s="162"/>
      <c r="AF11" s="162"/>
      <c r="AG11" s="162"/>
      <c r="AH11" s="162"/>
      <c r="AI11" s="162"/>
      <c r="AJ11" s="164"/>
    </row>
    <row r="12" spans="2:36" ht="12.75" customHeight="1" x14ac:dyDescent="0.25">
      <c r="B12" s="165"/>
      <c r="C12" s="289" t="str">
        <f>C3</f>
        <v>Federação Paulista de Futebol de Mesa - Litovale</v>
      </c>
      <c r="D12" s="290"/>
      <c r="E12" s="290"/>
      <c r="F12" s="290"/>
      <c r="G12" s="290"/>
      <c r="H12" s="290"/>
      <c r="I12" s="290"/>
      <c r="J12" s="290"/>
      <c r="K12" s="290"/>
      <c r="L12" s="290"/>
      <c r="M12" s="290"/>
      <c r="N12" s="290"/>
      <c r="O12" s="290"/>
      <c r="P12" s="290"/>
      <c r="Q12" s="291"/>
      <c r="R12" s="166"/>
      <c r="T12" s="165"/>
      <c r="U12" s="289" t="str">
        <f>C12</f>
        <v>Federação Paulista de Futebol de Mesa - Litovale</v>
      </c>
      <c r="V12" s="290"/>
      <c r="W12" s="290"/>
      <c r="X12" s="290"/>
      <c r="Y12" s="290"/>
      <c r="Z12" s="290"/>
      <c r="AA12" s="290"/>
      <c r="AB12" s="290"/>
      <c r="AC12" s="290"/>
      <c r="AD12" s="290"/>
      <c r="AE12" s="290"/>
      <c r="AF12" s="290"/>
      <c r="AG12" s="290"/>
      <c r="AH12" s="290"/>
      <c r="AI12" s="291"/>
      <c r="AJ12" s="166"/>
    </row>
    <row r="13" spans="2:36" ht="14.25" customHeight="1" thickBot="1" x14ac:dyDescent="0.3">
      <c r="B13" s="165"/>
      <c r="C13" s="167"/>
      <c r="D13" s="168" t="s">
        <v>92</v>
      </c>
      <c r="E13" s="169">
        <v>3</v>
      </c>
      <c r="F13" s="167"/>
      <c r="G13" s="167"/>
      <c r="H13" s="169"/>
      <c r="I13" s="167"/>
      <c r="J13" s="169" t="str">
        <f>J4</f>
        <v>1ª RODADA</v>
      </c>
      <c r="K13" s="167"/>
      <c r="L13" s="167"/>
      <c r="M13" s="167"/>
      <c r="N13" s="167"/>
      <c r="O13" s="167"/>
      <c r="P13" s="167"/>
      <c r="Q13" s="167"/>
      <c r="R13" s="166"/>
      <c r="T13" s="165"/>
      <c r="U13" s="167"/>
      <c r="V13" s="168" t="s">
        <v>92</v>
      </c>
      <c r="W13" s="169">
        <v>4</v>
      </c>
      <c r="X13" s="167"/>
      <c r="Y13" s="167"/>
      <c r="Z13" s="169"/>
      <c r="AA13" s="167"/>
      <c r="AB13" s="169" t="str">
        <f>J4</f>
        <v>1ª RODADA</v>
      </c>
      <c r="AC13" s="167"/>
      <c r="AD13" s="167"/>
      <c r="AE13" s="167"/>
      <c r="AF13" s="167"/>
      <c r="AG13" s="167"/>
      <c r="AH13" s="167"/>
      <c r="AI13" s="167"/>
      <c r="AJ13" s="166"/>
    </row>
    <row r="14" spans="2:36" ht="22.5" customHeight="1" thickBot="1" x14ac:dyDescent="0.3">
      <c r="B14" s="165"/>
      <c r="C14" s="296" t="str">
        <f>Súmula!A15</f>
        <v>TONNIL</v>
      </c>
      <c r="D14" s="297"/>
      <c r="E14" s="297"/>
      <c r="F14" s="297"/>
      <c r="G14" s="298"/>
      <c r="H14" s="169"/>
      <c r="I14" s="170"/>
      <c r="J14" s="171" t="s">
        <v>0</v>
      </c>
      <c r="K14" s="170"/>
      <c r="L14" s="167"/>
      <c r="M14" s="293" t="str">
        <f>Súmula!I15</f>
        <v>NORBERTO</v>
      </c>
      <c r="N14" s="294"/>
      <c r="O14" s="294"/>
      <c r="P14" s="294"/>
      <c r="Q14" s="295"/>
      <c r="R14" s="166"/>
      <c r="T14" s="165"/>
      <c r="U14" s="296" t="str">
        <f>Súmula!A18</f>
        <v>SÍRIO</v>
      </c>
      <c r="V14" s="297"/>
      <c r="W14" s="297"/>
      <c r="X14" s="297"/>
      <c r="Y14" s="298"/>
      <c r="Z14" s="169"/>
      <c r="AA14" s="170"/>
      <c r="AB14" s="182" t="s">
        <v>0</v>
      </c>
      <c r="AC14" s="170"/>
      <c r="AD14" s="167"/>
      <c r="AE14" s="293" t="str">
        <f>Súmula!I18</f>
        <v>MARCÃO DIAS</v>
      </c>
      <c r="AF14" s="294"/>
      <c r="AG14" s="294"/>
      <c r="AH14" s="294"/>
      <c r="AI14" s="295"/>
      <c r="AJ14" s="166"/>
    </row>
    <row r="15" spans="2:36" ht="20.100000000000001" customHeight="1" x14ac:dyDescent="0.25">
      <c r="B15" s="165"/>
      <c r="C15" s="172"/>
      <c r="D15" s="172"/>
      <c r="E15" s="173"/>
      <c r="F15" s="172"/>
      <c r="G15" s="172"/>
      <c r="H15" s="169"/>
      <c r="I15" s="167"/>
      <c r="J15" s="169"/>
      <c r="K15" s="167"/>
      <c r="L15" s="167"/>
      <c r="M15" s="172"/>
      <c r="N15" s="172"/>
      <c r="O15" s="172"/>
      <c r="P15" s="172"/>
      <c r="Q15" s="172"/>
      <c r="R15" s="166"/>
      <c r="T15" s="165"/>
      <c r="U15" s="172"/>
      <c r="V15" s="172"/>
      <c r="W15" s="173"/>
      <c r="X15" s="172"/>
      <c r="Y15" s="172"/>
      <c r="Z15" s="169"/>
      <c r="AA15" s="167"/>
      <c r="AB15" s="169"/>
      <c r="AC15" s="167"/>
      <c r="AD15" s="167"/>
      <c r="AE15" s="172"/>
      <c r="AF15" s="172"/>
      <c r="AG15" s="172"/>
      <c r="AH15" s="172"/>
      <c r="AI15" s="172"/>
      <c r="AJ15" s="166"/>
    </row>
    <row r="16" spans="2:36" ht="20.100000000000001" customHeight="1" x14ac:dyDescent="0.25">
      <c r="B16" s="165"/>
      <c r="C16" s="172"/>
      <c r="D16" s="172"/>
      <c r="E16" s="173"/>
      <c r="F16" s="172"/>
      <c r="G16" s="172"/>
      <c r="H16" s="169"/>
      <c r="I16" s="167"/>
      <c r="J16" s="169"/>
      <c r="K16" s="167"/>
      <c r="L16" s="167"/>
      <c r="M16" s="172"/>
      <c r="N16" s="172"/>
      <c r="O16" s="172"/>
      <c r="P16" s="172"/>
      <c r="Q16" s="172"/>
      <c r="R16" s="166"/>
      <c r="T16" s="165"/>
      <c r="U16" s="172"/>
      <c r="V16" s="172"/>
      <c r="W16" s="173"/>
      <c r="X16" s="172"/>
      <c r="Y16" s="172"/>
      <c r="Z16" s="169"/>
      <c r="AA16" s="167"/>
      <c r="AB16" s="169"/>
      <c r="AC16" s="167"/>
      <c r="AD16" s="167"/>
      <c r="AE16" s="172"/>
      <c r="AF16" s="172"/>
      <c r="AG16" s="172"/>
      <c r="AH16" s="172"/>
      <c r="AI16" s="172"/>
      <c r="AJ16" s="166"/>
    </row>
    <row r="17" spans="2:37" ht="20.100000000000001" customHeight="1" x14ac:dyDescent="0.25">
      <c r="B17" s="165"/>
      <c r="C17" s="174"/>
      <c r="D17" s="174"/>
      <c r="E17" s="175"/>
      <c r="F17" s="174"/>
      <c r="G17" s="174"/>
      <c r="H17" s="169"/>
      <c r="I17" s="167"/>
      <c r="J17" s="169"/>
      <c r="K17" s="167"/>
      <c r="L17" s="167"/>
      <c r="M17" s="174"/>
      <c r="N17" s="174"/>
      <c r="O17" s="174"/>
      <c r="P17" s="174"/>
      <c r="Q17" s="174"/>
      <c r="R17" s="166"/>
      <c r="T17" s="165"/>
      <c r="U17" s="174"/>
      <c r="V17" s="174"/>
      <c r="W17" s="175"/>
      <c r="X17" s="174"/>
      <c r="Y17" s="174"/>
      <c r="Z17" s="169"/>
      <c r="AA17" s="167"/>
      <c r="AB17" s="169"/>
      <c r="AC17" s="167"/>
      <c r="AD17" s="167"/>
      <c r="AE17" s="174"/>
      <c r="AF17" s="174"/>
      <c r="AG17" s="174"/>
      <c r="AH17" s="174"/>
      <c r="AI17" s="174"/>
      <c r="AJ17" s="166"/>
    </row>
    <row r="18" spans="2:37" ht="9" customHeight="1" thickBot="1" x14ac:dyDescent="0.3">
      <c r="B18" s="176"/>
      <c r="C18" s="177"/>
      <c r="D18" s="177"/>
      <c r="E18" s="178"/>
      <c r="F18" s="177"/>
      <c r="G18" s="177"/>
      <c r="H18" s="178"/>
      <c r="I18" s="177"/>
      <c r="J18" s="178"/>
      <c r="K18" s="177"/>
      <c r="L18" s="177"/>
      <c r="M18" s="177"/>
      <c r="N18" s="177"/>
      <c r="O18" s="177"/>
      <c r="P18" s="177"/>
      <c r="Q18" s="177"/>
      <c r="R18" s="179"/>
      <c r="T18" s="176"/>
      <c r="U18" s="177"/>
      <c r="V18" s="177"/>
      <c r="W18" s="178"/>
      <c r="X18" s="177"/>
      <c r="Y18" s="177"/>
      <c r="Z18" s="178"/>
      <c r="AA18" s="177"/>
      <c r="AB18" s="178"/>
      <c r="AC18" s="177"/>
      <c r="AD18" s="177"/>
      <c r="AE18" s="177"/>
      <c r="AF18" s="177"/>
      <c r="AG18" s="177"/>
      <c r="AH18" s="177"/>
      <c r="AI18" s="177"/>
      <c r="AJ18" s="179"/>
    </row>
    <row r="19" spans="2:37" ht="15" customHeight="1" thickBot="1" x14ac:dyDescent="0.3"/>
    <row r="20" spans="2:37" ht="6" customHeight="1" x14ac:dyDescent="0.25">
      <c r="B20" s="161"/>
      <c r="C20" s="162"/>
      <c r="D20" s="162"/>
      <c r="E20" s="163"/>
      <c r="F20" s="162"/>
      <c r="G20" s="162"/>
      <c r="H20" s="163"/>
      <c r="I20" s="162"/>
      <c r="J20" s="163"/>
      <c r="K20" s="162"/>
      <c r="L20" s="162"/>
      <c r="M20" s="162"/>
      <c r="N20" s="162"/>
      <c r="O20" s="162"/>
      <c r="P20" s="162"/>
      <c r="Q20" s="162"/>
      <c r="R20" s="164"/>
      <c r="T20" s="167"/>
      <c r="U20" s="167"/>
      <c r="V20" s="167"/>
      <c r="W20" s="169"/>
      <c r="X20" s="167"/>
      <c r="Y20" s="167"/>
      <c r="Z20" s="169"/>
      <c r="AA20" s="167"/>
      <c r="AB20" s="169"/>
      <c r="AC20" s="167"/>
      <c r="AD20" s="167"/>
      <c r="AE20" s="167"/>
      <c r="AF20" s="167"/>
      <c r="AG20" s="167"/>
      <c r="AH20" s="167"/>
      <c r="AI20" s="167"/>
      <c r="AJ20" s="167"/>
      <c r="AK20" s="167"/>
    </row>
    <row r="21" spans="2:37" ht="12.75" customHeight="1" x14ac:dyDescent="0.25">
      <c r="B21" s="165"/>
      <c r="C21" s="289" t="str">
        <f>C3</f>
        <v>Federação Paulista de Futebol de Mesa - Litovale</v>
      </c>
      <c r="D21" s="290"/>
      <c r="E21" s="290"/>
      <c r="F21" s="290"/>
      <c r="G21" s="290"/>
      <c r="H21" s="290"/>
      <c r="I21" s="290"/>
      <c r="J21" s="290"/>
      <c r="K21" s="290"/>
      <c r="L21" s="290"/>
      <c r="M21" s="290"/>
      <c r="N21" s="290"/>
      <c r="O21" s="290"/>
      <c r="P21" s="290"/>
      <c r="Q21" s="291"/>
      <c r="R21" s="166"/>
      <c r="T21" s="167"/>
      <c r="U21" s="292"/>
      <c r="V21" s="292"/>
      <c r="W21" s="292"/>
      <c r="X21" s="292"/>
      <c r="Y21" s="292"/>
      <c r="Z21" s="292"/>
      <c r="AA21" s="292"/>
      <c r="AB21" s="292"/>
      <c r="AC21" s="292"/>
      <c r="AD21" s="292"/>
      <c r="AE21" s="292"/>
      <c r="AF21" s="292"/>
      <c r="AG21" s="292"/>
      <c r="AH21" s="292"/>
      <c r="AI21" s="292"/>
      <c r="AJ21" s="167"/>
      <c r="AK21" s="167"/>
    </row>
    <row r="22" spans="2:37" ht="14.25" customHeight="1" thickBot="1" x14ac:dyDescent="0.3">
      <c r="B22" s="165"/>
      <c r="C22" s="167"/>
      <c r="D22" s="168" t="s">
        <v>92</v>
      </c>
      <c r="E22" s="169">
        <v>5</v>
      </c>
      <c r="F22" s="167"/>
      <c r="G22" s="167"/>
      <c r="H22" s="169"/>
      <c r="I22" s="167"/>
      <c r="J22" s="169" t="str">
        <f>J4</f>
        <v>1ª RODADA</v>
      </c>
      <c r="K22" s="167"/>
      <c r="L22" s="167"/>
      <c r="M22" s="167"/>
      <c r="N22" s="167"/>
      <c r="O22" s="167"/>
      <c r="P22" s="167"/>
      <c r="Q22" s="167"/>
      <c r="R22" s="166"/>
      <c r="T22" s="167"/>
      <c r="U22" s="167"/>
      <c r="V22" s="168"/>
      <c r="W22" s="169"/>
      <c r="X22" s="167"/>
      <c r="Y22" s="167"/>
      <c r="Z22" s="169"/>
      <c r="AA22" s="167"/>
      <c r="AB22" s="169"/>
      <c r="AC22" s="167"/>
      <c r="AD22" s="167"/>
      <c r="AE22" s="167"/>
      <c r="AF22" s="167"/>
      <c r="AG22" s="167"/>
      <c r="AH22" s="167"/>
      <c r="AI22" s="167"/>
      <c r="AJ22" s="167"/>
      <c r="AK22" s="167"/>
    </row>
    <row r="23" spans="2:37" ht="22.5" customHeight="1" thickBot="1" x14ac:dyDescent="0.3">
      <c r="B23" s="165"/>
      <c r="C23" s="296" t="str">
        <f>Súmula!A21</f>
        <v>TATI</v>
      </c>
      <c r="D23" s="297"/>
      <c r="E23" s="297"/>
      <c r="F23" s="297"/>
      <c r="G23" s="298"/>
      <c r="H23" s="169"/>
      <c r="I23" s="170"/>
      <c r="J23" s="171" t="s">
        <v>0</v>
      </c>
      <c r="K23" s="170"/>
      <c r="L23" s="167"/>
      <c r="M23" s="293" t="str">
        <f>Súmula!I21</f>
        <v>MARCIO COSTA</v>
      </c>
      <c r="N23" s="294"/>
      <c r="O23" s="294"/>
      <c r="P23" s="294"/>
      <c r="Q23" s="295"/>
      <c r="R23" s="166"/>
      <c r="T23" s="167"/>
      <c r="U23" s="168"/>
      <c r="V23" s="168"/>
      <c r="W23" s="169"/>
      <c r="X23" s="168"/>
      <c r="Y23" s="168"/>
      <c r="Z23" s="169"/>
      <c r="AA23" s="167"/>
      <c r="AB23" s="171"/>
      <c r="AC23" s="167"/>
      <c r="AD23" s="167"/>
      <c r="AE23" s="181"/>
      <c r="AF23" s="181"/>
      <c r="AG23" s="181"/>
      <c r="AH23" s="181"/>
      <c r="AI23" s="181"/>
      <c r="AJ23" s="167"/>
      <c r="AK23" s="167"/>
    </row>
    <row r="24" spans="2:37" ht="20.100000000000001" customHeight="1" x14ac:dyDescent="0.25">
      <c r="B24" s="165"/>
      <c r="C24" s="172"/>
      <c r="D24" s="172"/>
      <c r="E24" s="173"/>
      <c r="F24" s="172"/>
      <c r="G24" s="172"/>
      <c r="H24" s="169"/>
      <c r="I24" s="167"/>
      <c r="J24" s="169"/>
      <c r="K24" s="167"/>
      <c r="L24" s="167"/>
      <c r="M24" s="172"/>
      <c r="N24" s="172"/>
      <c r="O24" s="172"/>
      <c r="P24" s="172"/>
      <c r="Q24" s="172"/>
      <c r="R24" s="166"/>
      <c r="T24" s="167"/>
      <c r="U24" s="167"/>
      <c r="V24" s="167"/>
      <c r="W24" s="169"/>
      <c r="X24" s="167"/>
      <c r="Y24" s="167"/>
      <c r="Z24" s="169"/>
      <c r="AA24" s="167"/>
      <c r="AB24" s="169"/>
      <c r="AC24" s="167"/>
      <c r="AD24" s="167"/>
      <c r="AE24" s="167"/>
      <c r="AF24" s="167"/>
      <c r="AG24" s="167"/>
      <c r="AH24" s="167"/>
      <c r="AI24" s="167"/>
      <c r="AJ24" s="167"/>
      <c r="AK24" s="167"/>
    </row>
    <row r="25" spans="2:37" ht="20.100000000000001" customHeight="1" x14ac:dyDescent="0.25">
      <c r="B25" s="165"/>
      <c r="C25" s="172"/>
      <c r="D25" s="172"/>
      <c r="E25" s="173"/>
      <c r="F25" s="172"/>
      <c r="G25" s="172"/>
      <c r="H25" s="169"/>
      <c r="I25" s="167"/>
      <c r="J25" s="169"/>
      <c r="K25" s="167"/>
      <c r="L25" s="167"/>
      <c r="M25" s="172"/>
      <c r="N25" s="172"/>
      <c r="O25" s="172"/>
      <c r="P25" s="172"/>
      <c r="Q25" s="172"/>
      <c r="R25" s="166"/>
      <c r="T25" s="167"/>
      <c r="U25" s="167"/>
      <c r="V25" s="167"/>
      <c r="W25" s="169"/>
      <c r="X25" s="167"/>
      <c r="Y25" s="167"/>
      <c r="Z25" s="169"/>
      <c r="AA25" s="167"/>
      <c r="AB25" s="169"/>
      <c r="AC25" s="167"/>
      <c r="AD25" s="167"/>
      <c r="AE25" s="167"/>
      <c r="AF25" s="167"/>
      <c r="AG25" s="167"/>
      <c r="AH25" s="167"/>
      <c r="AI25" s="167"/>
      <c r="AJ25" s="167"/>
      <c r="AK25" s="167"/>
    </row>
    <row r="26" spans="2:37" ht="20.100000000000001" customHeight="1" x14ac:dyDescent="0.25">
      <c r="B26" s="165"/>
      <c r="C26" s="174"/>
      <c r="D26" s="174"/>
      <c r="E26" s="175"/>
      <c r="F26" s="174"/>
      <c r="G26" s="174"/>
      <c r="H26" s="169"/>
      <c r="I26" s="167"/>
      <c r="J26" s="169"/>
      <c r="K26" s="167"/>
      <c r="L26" s="167"/>
      <c r="M26" s="174"/>
      <c r="N26" s="174"/>
      <c r="O26" s="174"/>
      <c r="P26" s="174"/>
      <c r="Q26" s="174"/>
      <c r="R26" s="166"/>
      <c r="T26" s="167"/>
      <c r="U26" s="167"/>
      <c r="V26" s="167"/>
      <c r="W26" s="169"/>
      <c r="X26" s="167"/>
      <c r="Y26" s="167"/>
      <c r="Z26" s="169"/>
      <c r="AA26" s="167"/>
      <c r="AB26" s="169"/>
      <c r="AC26" s="167"/>
      <c r="AD26" s="167"/>
      <c r="AE26" s="167"/>
      <c r="AF26" s="167"/>
      <c r="AG26" s="167"/>
      <c r="AH26" s="167"/>
      <c r="AI26" s="167"/>
      <c r="AJ26" s="167"/>
      <c r="AK26" s="167"/>
    </row>
    <row r="27" spans="2:37" ht="9" customHeight="1" thickBot="1" x14ac:dyDescent="0.3">
      <c r="B27" s="176"/>
      <c r="C27" s="177"/>
      <c r="D27" s="177"/>
      <c r="E27" s="178"/>
      <c r="F27" s="177"/>
      <c r="G27" s="177"/>
      <c r="H27" s="178"/>
      <c r="I27" s="177"/>
      <c r="J27" s="178"/>
      <c r="K27" s="177"/>
      <c r="L27" s="177"/>
      <c r="M27" s="177"/>
      <c r="N27" s="177"/>
      <c r="O27" s="177"/>
      <c r="P27" s="177"/>
      <c r="Q27" s="177"/>
      <c r="R27" s="179"/>
      <c r="T27" s="167"/>
      <c r="U27" s="167"/>
      <c r="V27" s="167"/>
      <c r="W27" s="169"/>
      <c r="X27" s="167"/>
      <c r="Y27" s="167"/>
      <c r="Z27" s="169"/>
      <c r="AA27" s="167"/>
      <c r="AB27" s="169"/>
      <c r="AC27" s="167"/>
      <c r="AD27" s="167"/>
      <c r="AE27" s="167"/>
      <c r="AF27" s="167"/>
      <c r="AG27" s="167"/>
      <c r="AH27" s="167"/>
      <c r="AI27" s="167"/>
      <c r="AJ27" s="167"/>
      <c r="AK27" s="167"/>
    </row>
    <row r="28" spans="2:37" ht="15" customHeight="1" x14ac:dyDescent="0.25"/>
  </sheetData>
  <mergeCells count="16">
    <mergeCell ref="M23:Q23"/>
    <mergeCell ref="M14:Q14"/>
    <mergeCell ref="C23:G23"/>
    <mergeCell ref="C14:G14"/>
    <mergeCell ref="M5:Q5"/>
    <mergeCell ref="C5:G5"/>
    <mergeCell ref="C3:Q3"/>
    <mergeCell ref="U3:AI3"/>
    <mergeCell ref="C12:Q12"/>
    <mergeCell ref="U12:AI12"/>
    <mergeCell ref="C21:Q21"/>
    <mergeCell ref="U21:AI21"/>
    <mergeCell ref="AE14:AI14"/>
    <mergeCell ref="AE5:AI5"/>
    <mergeCell ref="U14:Y14"/>
    <mergeCell ref="U5:Y5"/>
  </mergeCells>
  <pageMargins left="0.47244094488188981" right="0.27559055118110237" top="0.59055118110236227" bottom="0.98425196850393704" header="0.27559055118110237" footer="0.27559055118110237"/>
  <pageSetup paperSize="9" scale="87" orientation="portrait" horizontalDpi="4294967293" verticalDpi="4294967293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1ACD6-FDBA-4A5E-9370-96D075896BA8}">
  <dimension ref="A1:AK28"/>
  <sheetViews>
    <sheetView showGridLines="0" zoomScale="90" zoomScaleNormal="90" workbookViewId="0">
      <selection activeCell="C3" sqref="C3:Q3"/>
    </sheetView>
  </sheetViews>
  <sheetFormatPr defaultRowHeight="12.75" x14ac:dyDescent="0.25"/>
  <cols>
    <col min="1" max="1" width="0.7109375" style="159" customWidth="1"/>
    <col min="2" max="2" width="2.140625" style="159" customWidth="1"/>
    <col min="3" max="4" width="3.5703125" style="159" customWidth="1"/>
    <col min="5" max="5" width="3.5703125" style="160" customWidth="1"/>
    <col min="6" max="7" width="3.5703125" style="159" customWidth="1"/>
    <col min="8" max="8" width="1" style="160" customWidth="1"/>
    <col min="9" max="9" width="3.7109375" style="159" customWidth="1"/>
    <col min="10" max="10" width="2" style="160" customWidth="1"/>
    <col min="11" max="11" width="3.7109375" style="159" customWidth="1"/>
    <col min="12" max="12" width="1" style="159" customWidth="1"/>
    <col min="13" max="17" width="3.5703125" style="159" customWidth="1"/>
    <col min="18" max="18" width="2.140625" style="159" customWidth="1"/>
    <col min="19" max="19" width="6.28515625" style="159" customWidth="1"/>
    <col min="20" max="20" width="2.140625" style="159" customWidth="1"/>
    <col min="21" max="22" width="3.5703125" style="159" customWidth="1"/>
    <col min="23" max="23" width="3.5703125" style="160" customWidth="1"/>
    <col min="24" max="25" width="3.5703125" style="159" customWidth="1"/>
    <col min="26" max="26" width="1" style="159" customWidth="1"/>
    <col min="27" max="27" width="3.7109375" style="159" customWidth="1"/>
    <col min="28" max="28" width="2" style="160" customWidth="1"/>
    <col min="29" max="29" width="3.7109375" style="159" customWidth="1"/>
    <col min="30" max="30" width="1" style="159" customWidth="1"/>
    <col min="31" max="35" width="3.5703125" style="159" customWidth="1"/>
    <col min="36" max="36" width="2.140625" style="159" customWidth="1"/>
    <col min="37" max="37" width="9.140625" style="159"/>
    <col min="38" max="16384" width="9.140625" style="180"/>
  </cols>
  <sheetData>
    <row r="1" spans="2:36" ht="15" customHeight="1" thickBot="1" x14ac:dyDescent="0.3"/>
    <row r="2" spans="2:36" ht="6" customHeight="1" x14ac:dyDescent="0.25">
      <c r="B2" s="161"/>
      <c r="C2" s="162"/>
      <c r="D2" s="162"/>
      <c r="E2" s="163"/>
      <c r="F2" s="162"/>
      <c r="G2" s="162"/>
      <c r="H2" s="163"/>
      <c r="I2" s="162"/>
      <c r="J2" s="163"/>
      <c r="K2" s="162"/>
      <c r="L2" s="162"/>
      <c r="M2" s="162"/>
      <c r="N2" s="162"/>
      <c r="O2" s="162"/>
      <c r="P2" s="162"/>
      <c r="Q2" s="162"/>
      <c r="R2" s="164"/>
      <c r="T2" s="161"/>
      <c r="U2" s="162"/>
      <c r="V2" s="162"/>
      <c r="W2" s="163"/>
      <c r="X2" s="162"/>
      <c r="Y2" s="162"/>
      <c r="Z2" s="163"/>
      <c r="AA2" s="162"/>
      <c r="AB2" s="163"/>
      <c r="AC2" s="162"/>
      <c r="AD2" s="162"/>
      <c r="AE2" s="162"/>
      <c r="AF2" s="162"/>
      <c r="AG2" s="162"/>
      <c r="AH2" s="162"/>
      <c r="AI2" s="162"/>
      <c r="AJ2" s="164"/>
    </row>
    <row r="3" spans="2:36" ht="12.75" customHeight="1" x14ac:dyDescent="0.25">
      <c r="B3" s="165"/>
      <c r="C3" s="289" t="s">
        <v>97</v>
      </c>
      <c r="D3" s="290"/>
      <c r="E3" s="290"/>
      <c r="F3" s="290"/>
      <c r="G3" s="290"/>
      <c r="H3" s="290"/>
      <c r="I3" s="290"/>
      <c r="J3" s="290"/>
      <c r="K3" s="290"/>
      <c r="L3" s="290"/>
      <c r="M3" s="290"/>
      <c r="N3" s="290"/>
      <c r="O3" s="290"/>
      <c r="P3" s="290"/>
      <c r="Q3" s="291"/>
      <c r="R3" s="166"/>
      <c r="T3" s="165"/>
      <c r="U3" s="289" t="str">
        <f>C3</f>
        <v>Federação Paulista de Futebol de Mesa - Litovale</v>
      </c>
      <c r="V3" s="290"/>
      <c r="W3" s="290"/>
      <c r="X3" s="290"/>
      <c r="Y3" s="290"/>
      <c r="Z3" s="290"/>
      <c r="AA3" s="290"/>
      <c r="AB3" s="290"/>
      <c r="AC3" s="290"/>
      <c r="AD3" s="290"/>
      <c r="AE3" s="290"/>
      <c r="AF3" s="290"/>
      <c r="AG3" s="290"/>
      <c r="AH3" s="290"/>
      <c r="AI3" s="291"/>
      <c r="AJ3" s="166"/>
    </row>
    <row r="4" spans="2:36" ht="14.25" customHeight="1" thickBot="1" x14ac:dyDescent="0.3">
      <c r="B4" s="165"/>
      <c r="C4" s="167"/>
      <c r="D4" s="168" t="s">
        <v>92</v>
      </c>
      <c r="E4" s="169">
        <v>2</v>
      </c>
      <c r="F4" s="167"/>
      <c r="G4" s="167"/>
      <c r="H4" s="169"/>
      <c r="I4" s="167"/>
      <c r="J4" s="169" t="s">
        <v>93</v>
      </c>
      <c r="K4" s="167"/>
      <c r="L4" s="167"/>
      <c r="M4" s="167"/>
      <c r="N4" s="167"/>
      <c r="O4" s="167"/>
      <c r="P4" s="167"/>
      <c r="Q4" s="167"/>
      <c r="R4" s="166"/>
      <c r="T4" s="165"/>
      <c r="U4" s="167"/>
      <c r="V4" s="168" t="s">
        <v>92</v>
      </c>
      <c r="W4" s="169">
        <v>3</v>
      </c>
      <c r="X4" s="167"/>
      <c r="Y4" s="167"/>
      <c r="Z4" s="169"/>
      <c r="AA4" s="167"/>
      <c r="AB4" s="169" t="str">
        <f>J4</f>
        <v>2ª Rodada</v>
      </c>
      <c r="AC4" s="167"/>
      <c r="AD4" s="167"/>
      <c r="AE4" s="167"/>
      <c r="AF4" s="167"/>
      <c r="AG4" s="167"/>
      <c r="AH4" s="167"/>
      <c r="AI4" s="167"/>
      <c r="AJ4" s="166"/>
    </row>
    <row r="5" spans="2:36" ht="22.5" customHeight="1" thickBot="1" x14ac:dyDescent="0.3">
      <c r="B5" s="165"/>
      <c r="C5" s="296" t="str">
        <f>Súmula!J9</f>
        <v>MARCELO MARTINS</v>
      </c>
      <c r="D5" s="297"/>
      <c r="E5" s="297"/>
      <c r="F5" s="297"/>
      <c r="G5" s="298"/>
      <c r="H5" s="169"/>
      <c r="I5" s="170"/>
      <c r="J5" s="171" t="s">
        <v>0</v>
      </c>
      <c r="K5" s="170"/>
      <c r="L5" s="167"/>
      <c r="M5" s="293" t="str">
        <f>Súmula!R9</f>
        <v>MARCIO COSTA</v>
      </c>
      <c r="N5" s="294"/>
      <c r="O5" s="294"/>
      <c r="P5" s="294"/>
      <c r="Q5" s="295"/>
      <c r="R5" s="166"/>
      <c r="T5" s="165"/>
      <c r="U5" s="296" t="str">
        <f>Súmula!J12</f>
        <v>ELCIO</v>
      </c>
      <c r="V5" s="297"/>
      <c r="W5" s="297"/>
      <c r="X5" s="297"/>
      <c r="Y5" s="298"/>
      <c r="Z5" s="169"/>
      <c r="AA5" s="170"/>
      <c r="AB5" s="171" t="s">
        <v>0</v>
      </c>
      <c r="AC5" s="170"/>
      <c r="AD5" s="167"/>
      <c r="AE5" s="293" t="str">
        <f>Súmula!R12</f>
        <v>MATHIAS</v>
      </c>
      <c r="AF5" s="294"/>
      <c r="AG5" s="294"/>
      <c r="AH5" s="294"/>
      <c r="AI5" s="295"/>
      <c r="AJ5" s="166"/>
    </row>
    <row r="6" spans="2:36" ht="20.100000000000001" customHeight="1" x14ac:dyDescent="0.25">
      <c r="B6" s="165"/>
      <c r="C6" s="172"/>
      <c r="D6" s="172"/>
      <c r="E6" s="173"/>
      <c r="F6" s="172"/>
      <c r="G6" s="172"/>
      <c r="H6" s="169"/>
      <c r="I6" s="167"/>
      <c r="J6" s="169"/>
      <c r="K6" s="167"/>
      <c r="L6" s="167"/>
      <c r="M6" s="172"/>
      <c r="N6" s="172"/>
      <c r="O6" s="172"/>
      <c r="P6" s="172"/>
      <c r="Q6" s="172"/>
      <c r="R6" s="166"/>
      <c r="T6" s="165"/>
      <c r="U6" s="172"/>
      <c r="V6" s="172"/>
      <c r="W6" s="173"/>
      <c r="X6" s="172"/>
      <c r="Y6" s="172"/>
      <c r="Z6" s="169"/>
      <c r="AA6" s="167"/>
      <c r="AB6" s="169"/>
      <c r="AC6" s="167"/>
      <c r="AD6" s="167"/>
      <c r="AE6" s="172"/>
      <c r="AF6" s="172"/>
      <c r="AG6" s="172"/>
      <c r="AH6" s="172"/>
      <c r="AI6" s="172"/>
      <c r="AJ6" s="166"/>
    </row>
    <row r="7" spans="2:36" ht="20.100000000000001" customHeight="1" x14ac:dyDescent="0.25">
      <c r="B7" s="165"/>
      <c r="C7" s="172"/>
      <c r="D7" s="172"/>
      <c r="E7" s="173"/>
      <c r="F7" s="172"/>
      <c r="G7" s="172"/>
      <c r="H7" s="169"/>
      <c r="I7" s="167"/>
      <c r="J7" s="169"/>
      <c r="K7" s="167"/>
      <c r="L7" s="167"/>
      <c r="M7" s="172"/>
      <c r="N7" s="172"/>
      <c r="O7" s="172"/>
      <c r="P7" s="172"/>
      <c r="Q7" s="172"/>
      <c r="R7" s="166"/>
      <c r="T7" s="165"/>
      <c r="U7" s="172"/>
      <c r="V7" s="172"/>
      <c r="W7" s="173"/>
      <c r="X7" s="172"/>
      <c r="Y7" s="172"/>
      <c r="Z7" s="169"/>
      <c r="AA7" s="167"/>
      <c r="AB7" s="169"/>
      <c r="AC7" s="167"/>
      <c r="AD7" s="167"/>
      <c r="AE7" s="172"/>
      <c r="AF7" s="172"/>
      <c r="AG7" s="172"/>
      <c r="AH7" s="172"/>
      <c r="AI7" s="172"/>
      <c r="AJ7" s="166"/>
    </row>
    <row r="8" spans="2:36" ht="20.100000000000001" customHeight="1" x14ac:dyDescent="0.25">
      <c r="B8" s="165"/>
      <c r="C8" s="174"/>
      <c r="D8" s="174"/>
      <c r="E8" s="175"/>
      <c r="F8" s="174"/>
      <c r="G8" s="174"/>
      <c r="H8" s="169"/>
      <c r="I8" s="167"/>
      <c r="J8" s="169"/>
      <c r="K8" s="167"/>
      <c r="L8" s="167"/>
      <c r="M8" s="174"/>
      <c r="N8" s="174"/>
      <c r="O8" s="174"/>
      <c r="P8" s="174"/>
      <c r="Q8" s="174"/>
      <c r="R8" s="166"/>
      <c r="T8" s="165"/>
      <c r="U8" s="174"/>
      <c r="V8" s="174"/>
      <c r="W8" s="175"/>
      <c r="X8" s="174"/>
      <c r="Y8" s="174"/>
      <c r="Z8" s="169"/>
      <c r="AA8" s="167"/>
      <c r="AB8" s="169"/>
      <c r="AC8" s="167"/>
      <c r="AD8" s="167"/>
      <c r="AE8" s="174"/>
      <c r="AF8" s="174"/>
      <c r="AG8" s="174"/>
      <c r="AH8" s="174"/>
      <c r="AI8" s="174"/>
      <c r="AJ8" s="166"/>
    </row>
    <row r="9" spans="2:36" ht="9" customHeight="1" thickBot="1" x14ac:dyDescent="0.3">
      <c r="B9" s="176"/>
      <c r="C9" s="177"/>
      <c r="D9" s="177"/>
      <c r="E9" s="178"/>
      <c r="F9" s="177"/>
      <c r="G9" s="177"/>
      <c r="H9" s="178"/>
      <c r="I9" s="177"/>
      <c r="J9" s="178"/>
      <c r="K9" s="177"/>
      <c r="L9" s="177"/>
      <c r="M9" s="177"/>
      <c r="N9" s="177"/>
      <c r="O9" s="177"/>
      <c r="P9" s="177"/>
      <c r="Q9" s="177"/>
      <c r="R9" s="179"/>
      <c r="T9" s="176"/>
      <c r="U9" s="177"/>
      <c r="V9" s="177"/>
      <c r="W9" s="178"/>
      <c r="X9" s="177"/>
      <c r="Y9" s="177"/>
      <c r="Z9" s="178"/>
      <c r="AA9" s="177"/>
      <c r="AB9" s="178"/>
      <c r="AC9" s="177"/>
      <c r="AD9" s="177"/>
      <c r="AE9" s="177"/>
      <c r="AF9" s="177"/>
      <c r="AG9" s="177"/>
      <c r="AH9" s="177"/>
      <c r="AI9" s="177"/>
      <c r="AJ9" s="179"/>
    </row>
    <row r="10" spans="2:36" ht="15" customHeight="1" thickBot="1" x14ac:dyDescent="0.3"/>
    <row r="11" spans="2:36" ht="6" customHeight="1" x14ac:dyDescent="0.25">
      <c r="B11" s="161"/>
      <c r="C11" s="162"/>
      <c r="D11" s="162"/>
      <c r="E11" s="163"/>
      <c r="F11" s="162"/>
      <c r="G11" s="162"/>
      <c r="H11" s="163"/>
      <c r="I11" s="162"/>
      <c r="J11" s="163"/>
      <c r="K11" s="162"/>
      <c r="L11" s="162"/>
      <c r="M11" s="162"/>
      <c r="N11" s="162"/>
      <c r="O11" s="162"/>
      <c r="P11" s="162"/>
      <c r="Q11" s="162"/>
      <c r="R11" s="164"/>
      <c r="T11" s="161"/>
      <c r="U11" s="162"/>
      <c r="V11" s="162"/>
      <c r="W11" s="163"/>
      <c r="X11" s="162"/>
      <c r="Y11" s="162"/>
      <c r="Z11" s="163"/>
      <c r="AA11" s="162"/>
      <c r="AB11" s="163"/>
      <c r="AC11" s="162"/>
      <c r="AD11" s="162"/>
      <c r="AE11" s="162"/>
      <c r="AF11" s="162"/>
      <c r="AG11" s="162"/>
      <c r="AH11" s="162"/>
      <c r="AI11" s="162"/>
      <c r="AJ11" s="164"/>
    </row>
    <row r="12" spans="2:36" ht="12.75" customHeight="1" x14ac:dyDescent="0.25">
      <c r="B12" s="165"/>
      <c r="C12" s="289" t="str">
        <f>C3</f>
        <v>Federação Paulista de Futebol de Mesa - Litovale</v>
      </c>
      <c r="D12" s="290"/>
      <c r="E12" s="290"/>
      <c r="F12" s="290"/>
      <c r="G12" s="290"/>
      <c r="H12" s="290"/>
      <c r="I12" s="290"/>
      <c r="J12" s="290"/>
      <c r="K12" s="290"/>
      <c r="L12" s="290"/>
      <c r="M12" s="290"/>
      <c r="N12" s="290"/>
      <c r="O12" s="290"/>
      <c r="P12" s="290"/>
      <c r="Q12" s="291"/>
      <c r="R12" s="166"/>
      <c r="T12" s="165"/>
      <c r="U12" s="289" t="str">
        <f>C12</f>
        <v>Federação Paulista de Futebol de Mesa - Litovale</v>
      </c>
      <c r="V12" s="290"/>
      <c r="W12" s="290"/>
      <c r="X12" s="290"/>
      <c r="Y12" s="290"/>
      <c r="Z12" s="290"/>
      <c r="AA12" s="290"/>
      <c r="AB12" s="290"/>
      <c r="AC12" s="290"/>
      <c r="AD12" s="290"/>
      <c r="AE12" s="290"/>
      <c r="AF12" s="290"/>
      <c r="AG12" s="290"/>
      <c r="AH12" s="290"/>
      <c r="AI12" s="291"/>
      <c r="AJ12" s="166"/>
    </row>
    <row r="13" spans="2:36" ht="14.25" customHeight="1" thickBot="1" x14ac:dyDescent="0.3">
      <c r="B13" s="165"/>
      <c r="C13" s="167"/>
      <c r="D13" s="168" t="s">
        <v>92</v>
      </c>
      <c r="E13" s="169">
        <v>4</v>
      </c>
      <c r="F13" s="167"/>
      <c r="G13" s="167"/>
      <c r="H13" s="169"/>
      <c r="I13" s="167"/>
      <c r="J13" s="169" t="str">
        <f>J4</f>
        <v>2ª Rodada</v>
      </c>
      <c r="K13" s="167"/>
      <c r="L13" s="167"/>
      <c r="M13" s="167"/>
      <c r="N13" s="167"/>
      <c r="O13" s="167"/>
      <c r="P13" s="167"/>
      <c r="Q13" s="167"/>
      <c r="R13" s="166"/>
      <c r="T13" s="165"/>
      <c r="U13" s="167"/>
      <c r="V13" s="168" t="s">
        <v>92</v>
      </c>
      <c r="W13" s="169">
        <v>5</v>
      </c>
      <c r="X13" s="167"/>
      <c r="Y13" s="167"/>
      <c r="Z13" s="169"/>
      <c r="AA13" s="167"/>
      <c r="AB13" s="169" t="str">
        <f>J4</f>
        <v>2ª Rodada</v>
      </c>
      <c r="AC13" s="167"/>
      <c r="AD13" s="167"/>
      <c r="AE13" s="167"/>
      <c r="AF13" s="167"/>
      <c r="AG13" s="167"/>
      <c r="AH13" s="167"/>
      <c r="AI13" s="167"/>
      <c r="AJ13" s="166"/>
    </row>
    <row r="14" spans="2:36" ht="22.5" customHeight="1" thickBot="1" x14ac:dyDescent="0.3">
      <c r="B14" s="165"/>
      <c r="C14" s="296" t="str">
        <f>Súmula!J15</f>
        <v>TONNIL</v>
      </c>
      <c r="D14" s="297"/>
      <c r="E14" s="297"/>
      <c r="F14" s="297"/>
      <c r="G14" s="298"/>
      <c r="H14" s="169"/>
      <c r="I14" s="170"/>
      <c r="J14" s="171" t="s">
        <v>0</v>
      </c>
      <c r="K14" s="170"/>
      <c r="L14" s="167"/>
      <c r="M14" s="293" t="str">
        <f>Súmula!R15</f>
        <v>ZANELLA</v>
      </c>
      <c r="N14" s="294"/>
      <c r="O14" s="294"/>
      <c r="P14" s="294"/>
      <c r="Q14" s="295"/>
      <c r="R14" s="166"/>
      <c r="T14" s="165"/>
      <c r="U14" s="296" t="str">
        <f>Súmula!J18</f>
        <v>SÍRIO</v>
      </c>
      <c r="V14" s="297"/>
      <c r="W14" s="297"/>
      <c r="X14" s="297"/>
      <c r="Y14" s="298"/>
      <c r="Z14" s="169"/>
      <c r="AA14" s="170"/>
      <c r="AB14" s="171" t="s">
        <v>0</v>
      </c>
      <c r="AC14" s="170"/>
      <c r="AD14" s="167"/>
      <c r="AE14" s="293" t="str">
        <f>Súmula!R18</f>
        <v>NORBERTO</v>
      </c>
      <c r="AF14" s="294"/>
      <c r="AG14" s="294"/>
      <c r="AH14" s="294"/>
      <c r="AI14" s="295"/>
      <c r="AJ14" s="166"/>
    </row>
    <row r="15" spans="2:36" ht="20.100000000000001" customHeight="1" x14ac:dyDescent="0.25">
      <c r="B15" s="165"/>
      <c r="C15" s="172"/>
      <c r="D15" s="172"/>
      <c r="E15" s="173"/>
      <c r="F15" s="172"/>
      <c r="G15" s="172"/>
      <c r="H15" s="169"/>
      <c r="I15" s="167"/>
      <c r="J15" s="169"/>
      <c r="K15" s="167"/>
      <c r="L15" s="167"/>
      <c r="M15" s="172"/>
      <c r="N15" s="172"/>
      <c r="O15" s="172"/>
      <c r="P15" s="172"/>
      <c r="Q15" s="172"/>
      <c r="R15" s="166"/>
      <c r="T15" s="165"/>
      <c r="U15" s="172"/>
      <c r="V15" s="172"/>
      <c r="W15" s="173"/>
      <c r="X15" s="172"/>
      <c r="Y15" s="172"/>
      <c r="Z15" s="169"/>
      <c r="AA15" s="167"/>
      <c r="AB15" s="169"/>
      <c r="AC15" s="167"/>
      <c r="AD15" s="167"/>
      <c r="AE15" s="172"/>
      <c r="AF15" s="172"/>
      <c r="AG15" s="172"/>
      <c r="AH15" s="172"/>
      <c r="AI15" s="172"/>
      <c r="AJ15" s="166"/>
    </row>
    <row r="16" spans="2:36" ht="20.100000000000001" customHeight="1" x14ac:dyDescent="0.25">
      <c r="B16" s="165"/>
      <c r="C16" s="172"/>
      <c r="D16" s="172"/>
      <c r="E16" s="173"/>
      <c r="F16" s="172"/>
      <c r="G16" s="172"/>
      <c r="H16" s="169"/>
      <c r="I16" s="167"/>
      <c r="J16" s="169"/>
      <c r="K16" s="167"/>
      <c r="L16" s="167"/>
      <c r="M16" s="172"/>
      <c r="N16" s="172"/>
      <c r="O16" s="172"/>
      <c r="P16" s="172"/>
      <c r="Q16" s="172"/>
      <c r="R16" s="166"/>
      <c r="T16" s="165"/>
      <c r="U16" s="172"/>
      <c r="V16" s="172"/>
      <c r="W16" s="173"/>
      <c r="X16" s="172"/>
      <c r="Y16" s="172"/>
      <c r="Z16" s="169"/>
      <c r="AA16" s="167"/>
      <c r="AB16" s="169"/>
      <c r="AC16" s="167"/>
      <c r="AD16" s="167"/>
      <c r="AE16" s="172"/>
      <c r="AF16" s="172"/>
      <c r="AG16" s="172"/>
      <c r="AH16" s="172"/>
      <c r="AI16" s="172"/>
      <c r="AJ16" s="166"/>
    </row>
    <row r="17" spans="2:37" ht="20.100000000000001" customHeight="1" x14ac:dyDescent="0.25">
      <c r="B17" s="165"/>
      <c r="C17" s="174"/>
      <c r="D17" s="174"/>
      <c r="E17" s="175"/>
      <c r="F17" s="174"/>
      <c r="G17" s="174"/>
      <c r="H17" s="169"/>
      <c r="I17" s="167"/>
      <c r="J17" s="169"/>
      <c r="K17" s="167"/>
      <c r="L17" s="167"/>
      <c r="M17" s="174"/>
      <c r="N17" s="174"/>
      <c r="O17" s="174"/>
      <c r="P17" s="174"/>
      <c r="Q17" s="174"/>
      <c r="R17" s="166"/>
      <c r="T17" s="165"/>
      <c r="U17" s="174"/>
      <c r="V17" s="174"/>
      <c r="W17" s="175"/>
      <c r="X17" s="174"/>
      <c r="Y17" s="174"/>
      <c r="Z17" s="169"/>
      <c r="AA17" s="167"/>
      <c r="AB17" s="169"/>
      <c r="AC17" s="167"/>
      <c r="AD17" s="167"/>
      <c r="AE17" s="174"/>
      <c r="AF17" s="174"/>
      <c r="AG17" s="174"/>
      <c r="AH17" s="174"/>
      <c r="AI17" s="174"/>
      <c r="AJ17" s="166"/>
    </row>
    <row r="18" spans="2:37" ht="9" customHeight="1" thickBot="1" x14ac:dyDescent="0.3">
      <c r="B18" s="176"/>
      <c r="C18" s="177"/>
      <c r="D18" s="177"/>
      <c r="E18" s="178"/>
      <c r="F18" s="177"/>
      <c r="G18" s="177"/>
      <c r="H18" s="178"/>
      <c r="I18" s="177"/>
      <c r="J18" s="178"/>
      <c r="K18" s="177"/>
      <c r="L18" s="177"/>
      <c r="M18" s="177"/>
      <c r="N18" s="177"/>
      <c r="O18" s="177"/>
      <c r="P18" s="177"/>
      <c r="Q18" s="177"/>
      <c r="R18" s="179"/>
      <c r="T18" s="176"/>
      <c r="U18" s="177"/>
      <c r="V18" s="177"/>
      <c r="W18" s="178"/>
      <c r="X18" s="177"/>
      <c r="Y18" s="177"/>
      <c r="Z18" s="178"/>
      <c r="AA18" s="177"/>
      <c r="AB18" s="178"/>
      <c r="AC18" s="177"/>
      <c r="AD18" s="177"/>
      <c r="AE18" s="177"/>
      <c r="AF18" s="177"/>
      <c r="AG18" s="177"/>
      <c r="AH18" s="177"/>
      <c r="AI18" s="177"/>
      <c r="AJ18" s="179"/>
    </row>
    <row r="19" spans="2:37" ht="15" customHeight="1" thickBot="1" x14ac:dyDescent="0.3"/>
    <row r="20" spans="2:37" ht="6" customHeight="1" x14ac:dyDescent="0.25">
      <c r="B20" s="161"/>
      <c r="C20" s="162"/>
      <c r="D20" s="162"/>
      <c r="E20" s="163"/>
      <c r="F20" s="162"/>
      <c r="G20" s="162"/>
      <c r="H20" s="163"/>
      <c r="I20" s="162"/>
      <c r="J20" s="163"/>
      <c r="K20" s="162"/>
      <c r="L20" s="162"/>
      <c r="M20" s="162"/>
      <c r="N20" s="162"/>
      <c r="O20" s="162"/>
      <c r="P20" s="162"/>
      <c r="Q20" s="162"/>
      <c r="R20" s="164"/>
      <c r="T20" s="167"/>
      <c r="U20" s="167"/>
      <c r="V20" s="167"/>
      <c r="W20" s="169"/>
      <c r="X20" s="167"/>
      <c r="Y20" s="167"/>
      <c r="Z20" s="169"/>
      <c r="AA20" s="167"/>
      <c r="AB20" s="169"/>
      <c r="AC20" s="167"/>
      <c r="AD20" s="167"/>
      <c r="AE20" s="167"/>
      <c r="AF20" s="167"/>
      <c r="AG20" s="167"/>
      <c r="AH20" s="167"/>
      <c r="AI20" s="167"/>
      <c r="AJ20" s="167"/>
      <c r="AK20" s="167"/>
    </row>
    <row r="21" spans="2:37" ht="12.75" customHeight="1" x14ac:dyDescent="0.25">
      <c r="B21" s="165"/>
      <c r="C21" s="289" t="str">
        <f>C3</f>
        <v>Federação Paulista de Futebol de Mesa - Litovale</v>
      </c>
      <c r="D21" s="290"/>
      <c r="E21" s="290"/>
      <c r="F21" s="290"/>
      <c r="G21" s="290"/>
      <c r="H21" s="290"/>
      <c r="I21" s="290"/>
      <c r="J21" s="290"/>
      <c r="K21" s="290"/>
      <c r="L21" s="290"/>
      <c r="M21" s="290"/>
      <c r="N21" s="290"/>
      <c r="O21" s="290"/>
      <c r="P21" s="290"/>
      <c r="Q21" s="291"/>
      <c r="R21" s="166"/>
      <c r="T21" s="167"/>
      <c r="U21" s="292"/>
      <c r="V21" s="292"/>
      <c r="W21" s="292"/>
      <c r="X21" s="292"/>
      <c r="Y21" s="292"/>
      <c r="Z21" s="292"/>
      <c r="AA21" s="292"/>
      <c r="AB21" s="292"/>
      <c r="AC21" s="292"/>
      <c r="AD21" s="292"/>
      <c r="AE21" s="292"/>
      <c r="AF21" s="292"/>
      <c r="AG21" s="292"/>
      <c r="AH21" s="292"/>
      <c r="AI21" s="292"/>
      <c r="AJ21" s="167"/>
      <c r="AK21" s="167"/>
    </row>
    <row r="22" spans="2:37" ht="14.25" customHeight="1" thickBot="1" x14ac:dyDescent="0.3">
      <c r="B22" s="165"/>
      <c r="C22" s="167"/>
      <c r="D22" s="168" t="s">
        <v>92</v>
      </c>
      <c r="E22" s="169">
        <v>1</v>
      </c>
      <c r="F22" s="167"/>
      <c r="G22" s="167"/>
      <c r="H22" s="169"/>
      <c r="I22" s="167"/>
      <c r="J22" s="169" t="str">
        <f>J4</f>
        <v>2ª Rodada</v>
      </c>
      <c r="K22" s="167"/>
      <c r="L22" s="167"/>
      <c r="M22" s="167"/>
      <c r="N22" s="167"/>
      <c r="O22" s="167"/>
      <c r="P22" s="167"/>
      <c r="Q22" s="167"/>
      <c r="R22" s="166"/>
      <c r="T22" s="167"/>
      <c r="U22" s="167"/>
      <c r="V22" s="168"/>
      <c r="W22" s="169"/>
      <c r="X22" s="167"/>
      <c r="Y22" s="167"/>
      <c r="Z22" s="169"/>
      <c r="AA22" s="167"/>
      <c r="AB22" s="169"/>
      <c r="AC22" s="167"/>
      <c r="AD22" s="167"/>
      <c r="AE22" s="167"/>
      <c r="AF22" s="167"/>
      <c r="AG22" s="167"/>
      <c r="AH22" s="167"/>
      <c r="AI22" s="167"/>
      <c r="AJ22" s="167"/>
      <c r="AK22" s="167"/>
    </row>
    <row r="23" spans="2:37" ht="22.5" customHeight="1" thickBot="1" x14ac:dyDescent="0.3">
      <c r="B23" s="165"/>
      <c r="C23" s="296" t="str">
        <f>Súmula!J21</f>
        <v>TATI</v>
      </c>
      <c r="D23" s="297"/>
      <c r="E23" s="297"/>
      <c r="F23" s="297"/>
      <c r="G23" s="298"/>
      <c r="H23" s="169"/>
      <c r="I23" s="170"/>
      <c r="J23" s="171" t="s">
        <v>0</v>
      </c>
      <c r="K23" s="170"/>
      <c r="L23" s="167"/>
      <c r="M23" s="293" t="str">
        <f>Súmula!R21</f>
        <v>MARCÃO DIAS</v>
      </c>
      <c r="N23" s="294"/>
      <c r="O23" s="294"/>
      <c r="P23" s="294"/>
      <c r="Q23" s="295"/>
      <c r="R23" s="166"/>
      <c r="T23" s="167"/>
      <c r="U23" s="168"/>
      <c r="V23" s="168"/>
      <c r="W23" s="169"/>
      <c r="X23" s="168"/>
      <c r="Y23" s="168"/>
      <c r="Z23" s="169"/>
      <c r="AA23" s="167"/>
      <c r="AB23" s="171"/>
      <c r="AC23" s="167"/>
      <c r="AD23" s="167"/>
      <c r="AE23" s="181"/>
      <c r="AF23" s="181"/>
      <c r="AG23" s="181"/>
      <c r="AH23" s="181"/>
      <c r="AI23" s="181"/>
      <c r="AJ23" s="167"/>
      <c r="AK23" s="167"/>
    </row>
    <row r="24" spans="2:37" ht="20.100000000000001" customHeight="1" x14ac:dyDescent="0.25">
      <c r="B24" s="165"/>
      <c r="C24" s="172"/>
      <c r="D24" s="172"/>
      <c r="E24" s="173"/>
      <c r="F24" s="172"/>
      <c r="G24" s="172"/>
      <c r="H24" s="169"/>
      <c r="I24" s="167"/>
      <c r="J24" s="169"/>
      <c r="K24" s="167"/>
      <c r="L24" s="167"/>
      <c r="M24" s="172"/>
      <c r="N24" s="172"/>
      <c r="O24" s="172"/>
      <c r="P24" s="172"/>
      <c r="Q24" s="172"/>
      <c r="R24" s="166"/>
      <c r="T24" s="167"/>
      <c r="U24" s="167"/>
      <c r="V24" s="167"/>
      <c r="W24" s="169"/>
      <c r="X24" s="167"/>
      <c r="Y24" s="167"/>
      <c r="Z24" s="169"/>
      <c r="AA24" s="167"/>
      <c r="AB24" s="169"/>
      <c r="AC24" s="167"/>
      <c r="AD24" s="167"/>
      <c r="AE24" s="167"/>
      <c r="AF24" s="167"/>
      <c r="AG24" s="167"/>
      <c r="AH24" s="167"/>
      <c r="AI24" s="167"/>
      <c r="AJ24" s="167"/>
      <c r="AK24" s="167"/>
    </row>
    <row r="25" spans="2:37" ht="20.100000000000001" customHeight="1" x14ac:dyDescent="0.25">
      <c r="B25" s="165"/>
      <c r="C25" s="172"/>
      <c r="D25" s="172"/>
      <c r="E25" s="173"/>
      <c r="F25" s="172"/>
      <c r="G25" s="172"/>
      <c r="H25" s="169"/>
      <c r="I25" s="167"/>
      <c r="J25" s="169"/>
      <c r="K25" s="167"/>
      <c r="L25" s="167"/>
      <c r="M25" s="172"/>
      <c r="N25" s="172"/>
      <c r="O25" s="172"/>
      <c r="P25" s="172"/>
      <c r="Q25" s="172"/>
      <c r="R25" s="166"/>
      <c r="T25" s="167"/>
      <c r="U25" s="167"/>
      <c r="V25" s="167"/>
      <c r="W25" s="169"/>
      <c r="X25" s="167"/>
      <c r="Y25" s="167"/>
      <c r="Z25" s="169"/>
      <c r="AA25" s="167"/>
      <c r="AB25" s="169"/>
      <c r="AC25" s="167"/>
      <c r="AD25" s="167"/>
      <c r="AE25" s="167"/>
      <c r="AF25" s="167"/>
      <c r="AG25" s="167"/>
      <c r="AH25" s="167"/>
      <c r="AI25" s="167"/>
      <c r="AJ25" s="167"/>
      <c r="AK25" s="167"/>
    </row>
    <row r="26" spans="2:37" ht="20.100000000000001" customHeight="1" x14ac:dyDescent="0.25">
      <c r="B26" s="165"/>
      <c r="C26" s="174"/>
      <c r="D26" s="174"/>
      <c r="E26" s="175"/>
      <c r="F26" s="174"/>
      <c r="G26" s="174"/>
      <c r="H26" s="169"/>
      <c r="I26" s="167"/>
      <c r="J26" s="169"/>
      <c r="K26" s="167"/>
      <c r="L26" s="167"/>
      <c r="M26" s="174"/>
      <c r="N26" s="174"/>
      <c r="O26" s="174"/>
      <c r="P26" s="174"/>
      <c r="Q26" s="174"/>
      <c r="R26" s="166"/>
      <c r="T26" s="167"/>
      <c r="U26" s="167"/>
      <c r="V26" s="167"/>
      <c r="W26" s="169"/>
      <c r="X26" s="167"/>
      <c r="Y26" s="167"/>
      <c r="Z26" s="169"/>
      <c r="AA26" s="167"/>
      <c r="AB26" s="169"/>
      <c r="AC26" s="167"/>
      <c r="AD26" s="167"/>
      <c r="AE26" s="167"/>
      <c r="AF26" s="167"/>
      <c r="AG26" s="167"/>
      <c r="AH26" s="167"/>
      <c r="AI26" s="167"/>
      <c r="AJ26" s="167"/>
      <c r="AK26" s="167"/>
    </row>
    <row r="27" spans="2:37" ht="9" customHeight="1" thickBot="1" x14ac:dyDescent="0.3">
      <c r="B27" s="176"/>
      <c r="C27" s="177"/>
      <c r="D27" s="177"/>
      <c r="E27" s="178"/>
      <c r="F27" s="177"/>
      <c r="G27" s="177"/>
      <c r="H27" s="178"/>
      <c r="I27" s="177"/>
      <c r="J27" s="178"/>
      <c r="K27" s="177"/>
      <c r="L27" s="177"/>
      <c r="M27" s="177"/>
      <c r="N27" s="177"/>
      <c r="O27" s="177"/>
      <c r="P27" s="177"/>
      <c r="Q27" s="177"/>
      <c r="R27" s="179"/>
      <c r="T27" s="167"/>
      <c r="U27" s="167"/>
      <c r="V27" s="167"/>
      <c r="W27" s="169"/>
      <c r="X27" s="167"/>
      <c r="Y27" s="167"/>
      <c r="Z27" s="169"/>
      <c r="AA27" s="167"/>
      <c r="AB27" s="169"/>
      <c r="AC27" s="167"/>
      <c r="AD27" s="167"/>
      <c r="AE27" s="167"/>
      <c r="AF27" s="167"/>
      <c r="AG27" s="167"/>
      <c r="AH27" s="167"/>
      <c r="AI27" s="167"/>
      <c r="AJ27" s="167"/>
      <c r="AK27" s="167"/>
    </row>
    <row r="28" spans="2:37" ht="15" customHeight="1" x14ac:dyDescent="0.25"/>
  </sheetData>
  <mergeCells count="16">
    <mergeCell ref="C3:Q3"/>
    <mergeCell ref="U3:AI3"/>
    <mergeCell ref="C5:G5"/>
    <mergeCell ref="M5:Q5"/>
    <mergeCell ref="U5:Y5"/>
    <mergeCell ref="AE5:AI5"/>
    <mergeCell ref="C21:Q21"/>
    <mergeCell ref="U21:AI21"/>
    <mergeCell ref="C23:G23"/>
    <mergeCell ref="M23:Q23"/>
    <mergeCell ref="C12:Q12"/>
    <mergeCell ref="U12:AI12"/>
    <mergeCell ref="C14:G14"/>
    <mergeCell ref="M14:Q14"/>
    <mergeCell ref="U14:Y14"/>
    <mergeCell ref="AE14:AI14"/>
  </mergeCells>
  <pageMargins left="0.47244094488188981" right="0.27559055118110237" top="0.59055118110236227" bottom="0.98425196850393704" header="0.27559055118110237" footer="0.27559055118110237"/>
  <pageSetup paperSize="9" scale="87" orientation="portrait" horizontalDpi="4294967293" verticalDpi="4294967293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9633A-9374-4FC7-A714-A65382FEC908}">
  <dimension ref="A1:AK28"/>
  <sheetViews>
    <sheetView showGridLines="0" zoomScale="90" zoomScaleNormal="90" workbookViewId="0">
      <selection activeCell="W13" sqref="W13"/>
    </sheetView>
  </sheetViews>
  <sheetFormatPr defaultRowHeight="12.75" x14ac:dyDescent="0.25"/>
  <cols>
    <col min="1" max="1" width="0.7109375" style="159" customWidth="1"/>
    <col min="2" max="2" width="2.140625" style="159" customWidth="1"/>
    <col min="3" max="4" width="3.5703125" style="159" customWidth="1"/>
    <col min="5" max="5" width="3.5703125" style="160" customWidth="1"/>
    <col min="6" max="7" width="3.5703125" style="159" customWidth="1"/>
    <col min="8" max="8" width="1" style="160" customWidth="1"/>
    <col min="9" max="9" width="3.7109375" style="159" customWidth="1"/>
    <col min="10" max="10" width="2" style="160" customWidth="1"/>
    <col min="11" max="11" width="3.7109375" style="159" customWidth="1"/>
    <col min="12" max="12" width="1" style="159" customWidth="1"/>
    <col min="13" max="17" width="3.5703125" style="159" customWidth="1"/>
    <col min="18" max="18" width="2.140625" style="159" customWidth="1"/>
    <col min="19" max="19" width="6.28515625" style="159" customWidth="1"/>
    <col min="20" max="20" width="2.140625" style="159" customWidth="1"/>
    <col min="21" max="22" width="3.5703125" style="159" customWidth="1"/>
    <col min="23" max="23" width="3.5703125" style="160" customWidth="1"/>
    <col min="24" max="25" width="3.5703125" style="159" customWidth="1"/>
    <col min="26" max="26" width="1" style="159" customWidth="1"/>
    <col min="27" max="27" width="3.7109375" style="159" customWidth="1"/>
    <col min="28" max="28" width="2" style="160" customWidth="1"/>
    <col min="29" max="29" width="3.7109375" style="159" customWidth="1"/>
    <col min="30" max="30" width="1" style="159" customWidth="1"/>
    <col min="31" max="35" width="3.5703125" style="159" customWidth="1"/>
    <col min="36" max="36" width="2.140625" style="159" customWidth="1"/>
    <col min="37" max="37" width="9.140625" style="159"/>
    <col min="38" max="16384" width="9.140625" style="180"/>
  </cols>
  <sheetData>
    <row r="1" spans="2:36" ht="15" customHeight="1" thickBot="1" x14ac:dyDescent="0.3"/>
    <row r="2" spans="2:36" ht="6" customHeight="1" x14ac:dyDescent="0.25">
      <c r="B2" s="161"/>
      <c r="C2" s="162"/>
      <c r="D2" s="162"/>
      <c r="E2" s="163"/>
      <c r="F2" s="162"/>
      <c r="G2" s="162"/>
      <c r="H2" s="163"/>
      <c r="I2" s="162"/>
      <c r="J2" s="163"/>
      <c r="K2" s="162"/>
      <c r="L2" s="162"/>
      <c r="M2" s="162"/>
      <c r="N2" s="162"/>
      <c r="O2" s="162"/>
      <c r="P2" s="162"/>
      <c r="Q2" s="162"/>
      <c r="R2" s="164"/>
      <c r="T2" s="161"/>
      <c r="U2" s="162"/>
      <c r="V2" s="162"/>
      <c r="W2" s="163"/>
      <c r="X2" s="162"/>
      <c r="Y2" s="162"/>
      <c r="Z2" s="163"/>
      <c r="AA2" s="162"/>
      <c r="AB2" s="163"/>
      <c r="AC2" s="162"/>
      <c r="AD2" s="162"/>
      <c r="AE2" s="162"/>
      <c r="AF2" s="162"/>
      <c r="AG2" s="162"/>
      <c r="AH2" s="162"/>
      <c r="AI2" s="162"/>
      <c r="AJ2" s="164"/>
    </row>
    <row r="3" spans="2:36" ht="12.75" customHeight="1" x14ac:dyDescent="0.25">
      <c r="B3" s="165"/>
      <c r="C3" s="289" t="s">
        <v>97</v>
      </c>
      <c r="D3" s="290"/>
      <c r="E3" s="290"/>
      <c r="F3" s="290"/>
      <c r="G3" s="290"/>
      <c r="H3" s="290"/>
      <c r="I3" s="290"/>
      <c r="J3" s="290"/>
      <c r="K3" s="290"/>
      <c r="L3" s="290"/>
      <c r="M3" s="290"/>
      <c r="N3" s="290"/>
      <c r="O3" s="290"/>
      <c r="P3" s="290"/>
      <c r="Q3" s="291"/>
      <c r="R3" s="166"/>
      <c r="T3" s="165"/>
      <c r="U3" s="289" t="str">
        <f>C3</f>
        <v>Federação Paulista de Futebol de Mesa - Litovale</v>
      </c>
      <c r="V3" s="290"/>
      <c r="W3" s="290"/>
      <c r="X3" s="290"/>
      <c r="Y3" s="290"/>
      <c r="Z3" s="290"/>
      <c r="AA3" s="290"/>
      <c r="AB3" s="290"/>
      <c r="AC3" s="290"/>
      <c r="AD3" s="290"/>
      <c r="AE3" s="290"/>
      <c r="AF3" s="290"/>
      <c r="AG3" s="290"/>
      <c r="AH3" s="290"/>
      <c r="AI3" s="291"/>
      <c r="AJ3" s="166"/>
    </row>
    <row r="4" spans="2:36" ht="14.25" customHeight="1" thickBot="1" x14ac:dyDescent="0.3">
      <c r="B4" s="165"/>
      <c r="C4" s="167"/>
      <c r="D4" s="168" t="s">
        <v>92</v>
      </c>
      <c r="E4" s="169">
        <v>3</v>
      </c>
      <c r="F4" s="167"/>
      <c r="G4" s="167"/>
      <c r="H4" s="169"/>
      <c r="I4" s="167"/>
      <c r="J4" s="169" t="s">
        <v>94</v>
      </c>
      <c r="K4" s="167"/>
      <c r="L4" s="167"/>
      <c r="M4" s="167"/>
      <c r="N4" s="167"/>
      <c r="O4" s="167"/>
      <c r="P4" s="167"/>
      <c r="Q4" s="167"/>
      <c r="R4" s="166"/>
      <c r="T4" s="165"/>
      <c r="U4" s="167"/>
      <c r="V4" s="168" t="s">
        <v>92</v>
      </c>
      <c r="W4" s="169">
        <v>4</v>
      </c>
      <c r="X4" s="167"/>
      <c r="Y4" s="167"/>
      <c r="Z4" s="169"/>
      <c r="AA4" s="167"/>
      <c r="AB4" s="169" t="str">
        <f>J4</f>
        <v>3ª Rodada</v>
      </c>
      <c r="AC4" s="167"/>
      <c r="AD4" s="167"/>
      <c r="AE4" s="167"/>
      <c r="AF4" s="167"/>
      <c r="AG4" s="167"/>
      <c r="AH4" s="167"/>
      <c r="AI4" s="167"/>
      <c r="AJ4" s="166"/>
    </row>
    <row r="5" spans="2:36" ht="22.5" customHeight="1" thickBot="1" x14ac:dyDescent="0.3">
      <c r="B5" s="165"/>
      <c r="C5" s="296" t="str">
        <f>Súmula!S9</f>
        <v>MARCELO MARTINS</v>
      </c>
      <c r="D5" s="297"/>
      <c r="E5" s="297"/>
      <c r="F5" s="297"/>
      <c r="G5" s="298"/>
      <c r="H5" s="169"/>
      <c r="I5" s="170"/>
      <c r="J5" s="171" t="s">
        <v>0</v>
      </c>
      <c r="K5" s="170"/>
      <c r="L5" s="167"/>
      <c r="M5" s="293" t="str">
        <f>Súmula!AA9</f>
        <v>MARCÃO DIAS</v>
      </c>
      <c r="N5" s="294"/>
      <c r="O5" s="294"/>
      <c r="P5" s="294"/>
      <c r="Q5" s="295"/>
      <c r="R5" s="166"/>
      <c r="T5" s="165"/>
      <c r="U5" s="296" t="str">
        <f>Súmula!S12</f>
        <v>Fraga</v>
      </c>
      <c r="V5" s="297"/>
      <c r="W5" s="297"/>
      <c r="X5" s="297"/>
      <c r="Y5" s="298"/>
      <c r="Z5" s="169"/>
      <c r="AA5" s="170"/>
      <c r="AB5" s="171" t="s">
        <v>0</v>
      </c>
      <c r="AC5" s="170"/>
      <c r="AD5" s="167"/>
      <c r="AE5" s="293" t="str">
        <f>Súmula!AA12</f>
        <v>MARCIO COSTA</v>
      </c>
      <c r="AF5" s="294"/>
      <c r="AG5" s="294"/>
      <c r="AH5" s="294"/>
      <c r="AI5" s="295"/>
      <c r="AJ5" s="166"/>
    </row>
    <row r="6" spans="2:36" ht="20.100000000000001" customHeight="1" x14ac:dyDescent="0.25">
      <c r="B6" s="165"/>
      <c r="C6" s="172"/>
      <c r="D6" s="172"/>
      <c r="E6" s="173"/>
      <c r="F6" s="172"/>
      <c r="G6" s="172"/>
      <c r="H6" s="169"/>
      <c r="I6" s="167"/>
      <c r="J6" s="169"/>
      <c r="K6" s="167"/>
      <c r="L6" s="167"/>
      <c r="M6" s="172"/>
      <c r="N6" s="172"/>
      <c r="O6" s="172"/>
      <c r="P6" s="172"/>
      <c r="Q6" s="172"/>
      <c r="R6" s="166"/>
      <c r="T6" s="165"/>
      <c r="U6" s="172"/>
      <c r="V6" s="172"/>
      <c r="W6" s="173"/>
      <c r="X6" s="172"/>
      <c r="Y6" s="172"/>
      <c r="Z6" s="169"/>
      <c r="AA6" s="167"/>
      <c r="AB6" s="169"/>
      <c r="AC6" s="167"/>
      <c r="AD6" s="167"/>
      <c r="AE6" s="172"/>
      <c r="AF6" s="172"/>
      <c r="AG6" s="172"/>
      <c r="AH6" s="172"/>
      <c r="AI6" s="172"/>
      <c r="AJ6" s="166"/>
    </row>
    <row r="7" spans="2:36" ht="20.100000000000001" customHeight="1" x14ac:dyDescent="0.25">
      <c r="B7" s="165"/>
      <c r="C7" s="172"/>
      <c r="D7" s="172"/>
      <c r="E7" s="173"/>
      <c r="F7" s="172"/>
      <c r="G7" s="172"/>
      <c r="H7" s="169"/>
      <c r="I7" s="167"/>
      <c r="J7" s="169"/>
      <c r="K7" s="167"/>
      <c r="L7" s="167"/>
      <c r="M7" s="172"/>
      <c r="N7" s="172"/>
      <c r="O7" s="172"/>
      <c r="P7" s="172"/>
      <c r="Q7" s="172"/>
      <c r="R7" s="166"/>
      <c r="T7" s="165"/>
      <c r="U7" s="172"/>
      <c r="V7" s="172"/>
      <c r="W7" s="173"/>
      <c r="X7" s="172"/>
      <c r="Y7" s="172"/>
      <c r="Z7" s="169"/>
      <c r="AA7" s="167"/>
      <c r="AB7" s="169"/>
      <c r="AC7" s="167"/>
      <c r="AD7" s="167"/>
      <c r="AE7" s="172"/>
      <c r="AF7" s="172"/>
      <c r="AG7" s="172"/>
      <c r="AH7" s="172"/>
      <c r="AI7" s="172"/>
      <c r="AJ7" s="166"/>
    </row>
    <row r="8" spans="2:36" ht="20.100000000000001" customHeight="1" x14ac:dyDescent="0.25">
      <c r="B8" s="165"/>
      <c r="C8" s="174"/>
      <c r="D8" s="174"/>
      <c r="E8" s="175"/>
      <c r="F8" s="174"/>
      <c r="G8" s="174"/>
      <c r="H8" s="169"/>
      <c r="I8" s="167"/>
      <c r="J8" s="169"/>
      <c r="K8" s="167"/>
      <c r="L8" s="167"/>
      <c r="M8" s="174"/>
      <c r="N8" s="174"/>
      <c r="O8" s="174"/>
      <c r="P8" s="174"/>
      <c r="Q8" s="174"/>
      <c r="R8" s="166"/>
      <c r="T8" s="165"/>
      <c r="U8" s="174"/>
      <c r="V8" s="174"/>
      <c r="W8" s="175"/>
      <c r="X8" s="174"/>
      <c r="Y8" s="174"/>
      <c r="Z8" s="169"/>
      <c r="AA8" s="167"/>
      <c r="AB8" s="169"/>
      <c r="AC8" s="167"/>
      <c r="AD8" s="167"/>
      <c r="AE8" s="174"/>
      <c r="AF8" s="174"/>
      <c r="AG8" s="174"/>
      <c r="AH8" s="174"/>
      <c r="AI8" s="174"/>
      <c r="AJ8" s="166"/>
    </row>
    <row r="9" spans="2:36" ht="9" customHeight="1" thickBot="1" x14ac:dyDescent="0.3">
      <c r="B9" s="176"/>
      <c r="C9" s="177"/>
      <c r="D9" s="177"/>
      <c r="E9" s="178"/>
      <c r="F9" s="177"/>
      <c r="G9" s="177"/>
      <c r="H9" s="178"/>
      <c r="I9" s="177"/>
      <c r="J9" s="178"/>
      <c r="K9" s="177"/>
      <c r="L9" s="177"/>
      <c r="M9" s="177"/>
      <c r="N9" s="177"/>
      <c r="O9" s="177"/>
      <c r="P9" s="177"/>
      <c r="Q9" s="177"/>
      <c r="R9" s="179"/>
      <c r="T9" s="176"/>
      <c r="U9" s="177"/>
      <c r="V9" s="177"/>
      <c r="W9" s="178"/>
      <c r="X9" s="177"/>
      <c r="Y9" s="177"/>
      <c r="Z9" s="178"/>
      <c r="AA9" s="177"/>
      <c r="AB9" s="178"/>
      <c r="AC9" s="177"/>
      <c r="AD9" s="177"/>
      <c r="AE9" s="177"/>
      <c r="AF9" s="177"/>
      <c r="AG9" s="177"/>
      <c r="AH9" s="177"/>
      <c r="AI9" s="177"/>
      <c r="AJ9" s="179"/>
    </row>
    <row r="10" spans="2:36" ht="15" customHeight="1" thickBot="1" x14ac:dyDescent="0.3"/>
    <row r="11" spans="2:36" ht="6" customHeight="1" x14ac:dyDescent="0.25">
      <c r="B11" s="161"/>
      <c r="C11" s="162"/>
      <c r="D11" s="162"/>
      <c r="E11" s="163"/>
      <c r="F11" s="162"/>
      <c r="G11" s="162"/>
      <c r="H11" s="163"/>
      <c r="I11" s="162"/>
      <c r="J11" s="163"/>
      <c r="K11" s="162"/>
      <c r="L11" s="162"/>
      <c r="M11" s="162"/>
      <c r="N11" s="162"/>
      <c r="O11" s="162"/>
      <c r="P11" s="162"/>
      <c r="Q11" s="162"/>
      <c r="R11" s="164"/>
      <c r="T11" s="161"/>
      <c r="U11" s="162"/>
      <c r="V11" s="162"/>
      <c r="W11" s="163"/>
      <c r="X11" s="162"/>
      <c r="Y11" s="162"/>
      <c r="Z11" s="163"/>
      <c r="AA11" s="162"/>
      <c r="AB11" s="163"/>
      <c r="AC11" s="162"/>
      <c r="AD11" s="162"/>
      <c r="AE11" s="162"/>
      <c r="AF11" s="162"/>
      <c r="AG11" s="162"/>
      <c r="AH11" s="162"/>
      <c r="AI11" s="162"/>
      <c r="AJ11" s="164"/>
    </row>
    <row r="12" spans="2:36" ht="12.75" customHeight="1" x14ac:dyDescent="0.25">
      <c r="B12" s="165"/>
      <c r="C12" s="289" t="str">
        <f>C3</f>
        <v>Federação Paulista de Futebol de Mesa - Litovale</v>
      </c>
      <c r="D12" s="290"/>
      <c r="E12" s="290"/>
      <c r="F12" s="290"/>
      <c r="G12" s="290"/>
      <c r="H12" s="290"/>
      <c r="I12" s="290"/>
      <c r="J12" s="290"/>
      <c r="K12" s="290"/>
      <c r="L12" s="290"/>
      <c r="M12" s="290"/>
      <c r="N12" s="290"/>
      <c r="O12" s="290"/>
      <c r="P12" s="290"/>
      <c r="Q12" s="291"/>
      <c r="R12" s="166"/>
      <c r="T12" s="165"/>
      <c r="U12" s="289" t="str">
        <f>C12</f>
        <v>Federação Paulista de Futebol de Mesa - Litovale</v>
      </c>
      <c r="V12" s="290"/>
      <c r="W12" s="290"/>
      <c r="X12" s="290"/>
      <c r="Y12" s="290"/>
      <c r="Z12" s="290"/>
      <c r="AA12" s="290"/>
      <c r="AB12" s="290"/>
      <c r="AC12" s="290"/>
      <c r="AD12" s="290"/>
      <c r="AE12" s="290"/>
      <c r="AF12" s="290"/>
      <c r="AG12" s="290"/>
      <c r="AH12" s="290"/>
      <c r="AI12" s="291"/>
      <c r="AJ12" s="166"/>
    </row>
    <row r="13" spans="2:36" ht="14.25" customHeight="1" thickBot="1" x14ac:dyDescent="0.3">
      <c r="B13" s="165"/>
      <c r="C13" s="167"/>
      <c r="D13" s="168" t="s">
        <v>92</v>
      </c>
      <c r="E13" s="169">
        <v>5</v>
      </c>
      <c r="F13" s="167"/>
      <c r="G13" s="167"/>
      <c r="H13" s="169"/>
      <c r="I13" s="167"/>
      <c r="J13" s="169" t="str">
        <f>J4</f>
        <v>3ª Rodada</v>
      </c>
      <c r="K13" s="167"/>
      <c r="L13" s="167"/>
      <c r="M13" s="167"/>
      <c r="N13" s="167"/>
      <c r="O13" s="167"/>
      <c r="P13" s="167"/>
      <c r="Q13" s="167"/>
      <c r="R13" s="166"/>
      <c r="T13" s="165"/>
      <c r="U13" s="167"/>
      <c r="V13" s="168" t="s">
        <v>92</v>
      </c>
      <c r="W13" s="169">
        <v>1</v>
      </c>
      <c r="X13" s="167"/>
      <c r="Y13" s="167"/>
      <c r="Z13" s="169"/>
      <c r="AA13" s="167"/>
      <c r="AB13" s="169" t="str">
        <f>J4</f>
        <v>3ª Rodada</v>
      </c>
      <c r="AC13" s="167"/>
      <c r="AD13" s="167"/>
      <c r="AE13" s="167"/>
      <c r="AF13" s="167"/>
      <c r="AG13" s="167"/>
      <c r="AH13" s="167"/>
      <c r="AI13" s="167"/>
      <c r="AJ13" s="166"/>
    </row>
    <row r="14" spans="2:36" ht="22.5" customHeight="1" thickBot="1" x14ac:dyDescent="0.3">
      <c r="B14" s="165"/>
      <c r="C14" s="296" t="str">
        <f>Súmula!S15</f>
        <v>TONNIL</v>
      </c>
      <c r="D14" s="297"/>
      <c r="E14" s="297"/>
      <c r="F14" s="297"/>
      <c r="G14" s="298"/>
      <c r="H14" s="169"/>
      <c r="I14" s="170"/>
      <c r="J14" s="171" t="s">
        <v>0</v>
      </c>
      <c r="K14" s="170"/>
      <c r="L14" s="167"/>
      <c r="M14" s="293" t="str">
        <f>Súmula!AA15</f>
        <v>MATHIAS</v>
      </c>
      <c r="N14" s="294"/>
      <c r="O14" s="294"/>
      <c r="P14" s="294"/>
      <c r="Q14" s="295"/>
      <c r="R14" s="166"/>
      <c r="T14" s="165"/>
      <c r="U14" s="296" t="str">
        <f>Súmula!S18</f>
        <v>SÍRIO</v>
      </c>
      <c r="V14" s="297"/>
      <c r="W14" s="297"/>
      <c r="X14" s="297"/>
      <c r="Y14" s="298"/>
      <c r="Z14" s="169"/>
      <c r="AA14" s="170"/>
      <c r="AB14" s="171" t="s">
        <v>0</v>
      </c>
      <c r="AC14" s="170"/>
      <c r="AD14" s="167"/>
      <c r="AE14" s="293" t="str">
        <f>Súmula!AA18</f>
        <v>ZANELLA</v>
      </c>
      <c r="AF14" s="294"/>
      <c r="AG14" s="294"/>
      <c r="AH14" s="294"/>
      <c r="AI14" s="295"/>
      <c r="AJ14" s="166"/>
    </row>
    <row r="15" spans="2:36" ht="20.100000000000001" customHeight="1" x14ac:dyDescent="0.25">
      <c r="B15" s="165"/>
      <c r="C15" s="172"/>
      <c r="D15" s="172"/>
      <c r="E15" s="173"/>
      <c r="F15" s="172"/>
      <c r="G15" s="172"/>
      <c r="H15" s="169"/>
      <c r="I15" s="167"/>
      <c r="J15" s="169"/>
      <c r="K15" s="167"/>
      <c r="L15" s="167"/>
      <c r="M15" s="172"/>
      <c r="N15" s="172"/>
      <c r="O15" s="172"/>
      <c r="P15" s="172"/>
      <c r="Q15" s="172"/>
      <c r="R15" s="166"/>
      <c r="T15" s="165"/>
      <c r="U15" s="172"/>
      <c r="V15" s="172"/>
      <c r="W15" s="173"/>
      <c r="X15" s="172"/>
      <c r="Y15" s="172"/>
      <c r="Z15" s="169"/>
      <c r="AA15" s="167"/>
      <c r="AB15" s="169"/>
      <c r="AC15" s="167"/>
      <c r="AD15" s="167"/>
      <c r="AE15" s="172"/>
      <c r="AF15" s="172"/>
      <c r="AG15" s="172"/>
      <c r="AH15" s="172"/>
      <c r="AI15" s="172"/>
      <c r="AJ15" s="166"/>
    </row>
    <row r="16" spans="2:36" ht="20.100000000000001" customHeight="1" x14ac:dyDescent="0.25">
      <c r="B16" s="165"/>
      <c r="C16" s="172"/>
      <c r="D16" s="172"/>
      <c r="E16" s="173"/>
      <c r="F16" s="172"/>
      <c r="G16" s="172"/>
      <c r="H16" s="169"/>
      <c r="I16" s="167"/>
      <c r="J16" s="169"/>
      <c r="K16" s="167"/>
      <c r="L16" s="167"/>
      <c r="M16" s="172"/>
      <c r="N16" s="172"/>
      <c r="O16" s="172"/>
      <c r="P16" s="172"/>
      <c r="Q16" s="172"/>
      <c r="R16" s="166"/>
      <c r="T16" s="165"/>
      <c r="U16" s="172"/>
      <c r="V16" s="172"/>
      <c r="W16" s="173"/>
      <c r="X16" s="172"/>
      <c r="Y16" s="172"/>
      <c r="Z16" s="169"/>
      <c r="AA16" s="167"/>
      <c r="AB16" s="169"/>
      <c r="AC16" s="167"/>
      <c r="AD16" s="167"/>
      <c r="AE16" s="172"/>
      <c r="AF16" s="172"/>
      <c r="AG16" s="172"/>
      <c r="AH16" s="172"/>
      <c r="AI16" s="172"/>
      <c r="AJ16" s="166"/>
    </row>
    <row r="17" spans="2:37" ht="20.100000000000001" customHeight="1" x14ac:dyDescent="0.25">
      <c r="B17" s="165"/>
      <c r="C17" s="174"/>
      <c r="D17" s="174"/>
      <c r="E17" s="175"/>
      <c r="F17" s="174"/>
      <c r="G17" s="174"/>
      <c r="H17" s="169"/>
      <c r="I17" s="167"/>
      <c r="J17" s="169"/>
      <c r="K17" s="167"/>
      <c r="L17" s="167"/>
      <c r="M17" s="174"/>
      <c r="N17" s="174"/>
      <c r="O17" s="174"/>
      <c r="P17" s="174"/>
      <c r="Q17" s="174"/>
      <c r="R17" s="166"/>
      <c r="T17" s="165"/>
      <c r="U17" s="174"/>
      <c r="V17" s="174"/>
      <c r="W17" s="175"/>
      <c r="X17" s="174"/>
      <c r="Y17" s="174"/>
      <c r="Z17" s="169"/>
      <c r="AA17" s="167"/>
      <c r="AB17" s="169"/>
      <c r="AC17" s="167"/>
      <c r="AD17" s="167"/>
      <c r="AE17" s="174"/>
      <c r="AF17" s="174"/>
      <c r="AG17" s="174"/>
      <c r="AH17" s="174"/>
      <c r="AI17" s="174"/>
      <c r="AJ17" s="166"/>
    </row>
    <row r="18" spans="2:37" ht="9" customHeight="1" thickBot="1" x14ac:dyDescent="0.3">
      <c r="B18" s="176"/>
      <c r="C18" s="177"/>
      <c r="D18" s="177"/>
      <c r="E18" s="178"/>
      <c r="F18" s="177"/>
      <c r="G18" s="177"/>
      <c r="H18" s="178"/>
      <c r="I18" s="177"/>
      <c r="J18" s="178"/>
      <c r="K18" s="177"/>
      <c r="L18" s="177"/>
      <c r="M18" s="177"/>
      <c r="N18" s="177"/>
      <c r="O18" s="177"/>
      <c r="P18" s="177"/>
      <c r="Q18" s="177"/>
      <c r="R18" s="179"/>
      <c r="T18" s="176"/>
      <c r="U18" s="177"/>
      <c r="V18" s="177"/>
      <c r="W18" s="178"/>
      <c r="X18" s="177"/>
      <c r="Y18" s="177"/>
      <c r="Z18" s="178"/>
      <c r="AA18" s="177"/>
      <c r="AB18" s="178"/>
      <c r="AC18" s="177"/>
      <c r="AD18" s="177"/>
      <c r="AE18" s="177"/>
      <c r="AF18" s="177"/>
      <c r="AG18" s="177"/>
      <c r="AH18" s="177"/>
      <c r="AI18" s="177"/>
      <c r="AJ18" s="179"/>
    </row>
    <row r="19" spans="2:37" ht="15" customHeight="1" thickBot="1" x14ac:dyDescent="0.3"/>
    <row r="20" spans="2:37" ht="6" customHeight="1" x14ac:dyDescent="0.25">
      <c r="B20" s="161"/>
      <c r="C20" s="162"/>
      <c r="D20" s="162"/>
      <c r="E20" s="163"/>
      <c r="F20" s="162"/>
      <c r="G20" s="162"/>
      <c r="H20" s="163"/>
      <c r="I20" s="162"/>
      <c r="J20" s="163"/>
      <c r="K20" s="162"/>
      <c r="L20" s="162"/>
      <c r="M20" s="162"/>
      <c r="N20" s="162"/>
      <c r="O20" s="162"/>
      <c r="P20" s="162"/>
      <c r="Q20" s="162"/>
      <c r="R20" s="164"/>
      <c r="T20" s="167"/>
      <c r="U20" s="167"/>
      <c r="V20" s="167"/>
      <c r="W20" s="169"/>
      <c r="X20" s="167"/>
      <c r="Y20" s="167"/>
      <c r="Z20" s="169"/>
      <c r="AA20" s="167"/>
      <c r="AB20" s="169"/>
      <c r="AC20" s="167"/>
      <c r="AD20" s="167"/>
      <c r="AE20" s="167"/>
      <c r="AF20" s="167"/>
      <c r="AG20" s="167"/>
      <c r="AH20" s="167"/>
      <c r="AI20" s="167"/>
      <c r="AJ20" s="167"/>
      <c r="AK20" s="167"/>
    </row>
    <row r="21" spans="2:37" ht="12.75" customHeight="1" x14ac:dyDescent="0.25">
      <c r="B21" s="165"/>
      <c r="C21" s="289" t="str">
        <f>C3</f>
        <v>Federação Paulista de Futebol de Mesa - Litovale</v>
      </c>
      <c r="D21" s="290"/>
      <c r="E21" s="290"/>
      <c r="F21" s="290"/>
      <c r="G21" s="290"/>
      <c r="H21" s="290"/>
      <c r="I21" s="290"/>
      <c r="J21" s="290"/>
      <c r="K21" s="290"/>
      <c r="L21" s="290"/>
      <c r="M21" s="290"/>
      <c r="N21" s="290"/>
      <c r="O21" s="290"/>
      <c r="P21" s="290"/>
      <c r="Q21" s="291"/>
      <c r="R21" s="166"/>
      <c r="T21" s="167"/>
      <c r="U21" s="292"/>
      <c r="V21" s="292"/>
      <c r="W21" s="292"/>
      <c r="X21" s="292"/>
      <c r="Y21" s="292"/>
      <c r="Z21" s="292"/>
      <c r="AA21" s="292"/>
      <c r="AB21" s="292"/>
      <c r="AC21" s="292"/>
      <c r="AD21" s="292"/>
      <c r="AE21" s="292"/>
      <c r="AF21" s="292"/>
      <c r="AG21" s="292"/>
      <c r="AH21" s="292"/>
      <c r="AI21" s="292"/>
      <c r="AJ21" s="167"/>
      <c r="AK21" s="167"/>
    </row>
    <row r="22" spans="2:37" ht="14.25" customHeight="1" thickBot="1" x14ac:dyDescent="0.3">
      <c r="B22" s="165"/>
      <c r="C22" s="167"/>
      <c r="D22" s="168" t="s">
        <v>92</v>
      </c>
      <c r="E22" s="169">
        <v>2</v>
      </c>
      <c r="F22" s="167"/>
      <c r="G22" s="167"/>
      <c r="H22" s="169"/>
      <c r="I22" s="167"/>
      <c r="J22" s="169" t="str">
        <f>J4</f>
        <v>3ª Rodada</v>
      </c>
      <c r="K22" s="167"/>
      <c r="L22" s="167"/>
      <c r="M22" s="167"/>
      <c r="N22" s="167"/>
      <c r="O22" s="167"/>
      <c r="P22" s="167"/>
      <c r="Q22" s="167"/>
      <c r="R22" s="166"/>
      <c r="T22" s="167"/>
      <c r="U22" s="167"/>
      <c r="V22" s="168"/>
      <c r="W22" s="169"/>
      <c r="X22" s="167"/>
      <c r="Y22" s="167"/>
      <c r="Z22" s="169"/>
      <c r="AA22" s="167"/>
      <c r="AB22" s="169"/>
      <c r="AC22" s="167"/>
      <c r="AD22" s="167"/>
      <c r="AE22" s="167"/>
      <c r="AF22" s="167"/>
      <c r="AG22" s="167"/>
      <c r="AH22" s="167"/>
      <c r="AI22" s="167"/>
      <c r="AJ22" s="167"/>
      <c r="AK22" s="167"/>
    </row>
    <row r="23" spans="2:37" ht="22.5" customHeight="1" thickBot="1" x14ac:dyDescent="0.3">
      <c r="B23" s="165"/>
      <c r="C23" s="296" t="str">
        <f>Súmula!S21</f>
        <v>Rodrigo Giovanetti</v>
      </c>
      <c r="D23" s="297"/>
      <c r="E23" s="297"/>
      <c r="F23" s="297"/>
      <c r="G23" s="298"/>
      <c r="H23" s="169"/>
      <c r="I23" s="170"/>
      <c r="J23" s="171" t="s">
        <v>0</v>
      </c>
      <c r="K23" s="170"/>
      <c r="L23" s="167"/>
      <c r="M23" s="293" t="str">
        <f>Súmula!AA21</f>
        <v>NORBERTO</v>
      </c>
      <c r="N23" s="294"/>
      <c r="O23" s="294"/>
      <c r="P23" s="294"/>
      <c r="Q23" s="295"/>
      <c r="R23" s="166"/>
      <c r="T23" s="167"/>
      <c r="U23" s="168"/>
      <c r="V23" s="168"/>
      <c r="W23" s="169"/>
      <c r="X23" s="168"/>
      <c r="Y23" s="168"/>
      <c r="Z23" s="169"/>
      <c r="AA23" s="167"/>
      <c r="AB23" s="171"/>
      <c r="AC23" s="167"/>
      <c r="AD23" s="167"/>
      <c r="AE23" s="181"/>
      <c r="AF23" s="181"/>
      <c r="AG23" s="181"/>
      <c r="AH23" s="181"/>
      <c r="AI23" s="181"/>
      <c r="AJ23" s="167"/>
      <c r="AK23" s="167"/>
    </row>
    <row r="24" spans="2:37" ht="20.100000000000001" customHeight="1" x14ac:dyDescent="0.25">
      <c r="B24" s="165"/>
      <c r="C24" s="172"/>
      <c r="D24" s="172"/>
      <c r="E24" s="173"/>
      <c r="F24" s="172"/>
      <c r="G24" s="172"/>
      <c r="H24" s="169"/>
      <c r="I24" s="167"/>
      <c r="J24" s="169"/>
      <c r="K24" s="167"/>
      <c r="L24" s="167"/>
      <c r="M24" s="172"/>
      <c r="N24" s="172"/>
      <c r="O24" s="172"/>
      <c r="P24" s="172"/>
      <c r="Q24" s="172"/>
      <c r="R24" s="166"/>
      <c r="T24" s="167"/>
      <c r="U24" s="167"/>
      <c r="V24" s="167"/>
      <c r="W24" s="169"/>
      <c r="X24" s="167"/>
      <c r="Y24" s="167"/>
      <c r="Z24" s="169"/>
      <c r="AA24" s="167"/>
      <c r="AB24" s="169"/>
      <c r="AC24" s="167"/>
      <c r="AD24" s="167"/>
      <c r="AE24" s="167"/>
      <c r="AF24" s="167"/>
      <c r="AG24" s="167"/>
      <c r="AH24" s="167"/>
      <c r="AI24" s="167"/>
      <c r="AJ24" s="167"/>
      <c r="AK24" s="167"/>
    </row>
    <row r="25" spans="2:37" ht="20.100000000000001" customHeight="1" x14ac:dyDescent="0.25">
      <c r="B25" s="165"/>
      <c r="C25" s="172"/>
      <c r="D25" s="172"/>
      <c r="E25" s="173"/>
      <c r="F25" s="172"/>
      <c r="G25" s="172"/>
      <c r="H25" s="169"/>
      <c r="I25" s="167"/>
      <c r="J25" s="169"/>
      <c r="K25" s="167"/>
      <c r="L25" s="167"/>
      <c r="M25" s="172"/>
      <c r="N25" s="172"/>
      <c r="O25" s="172"/>
      <c r="P25" s="172"/>
      <c r="Q25" s="172"/>
      <c r="R25" s="166"/>
      <c r="T25" s="167"/>
      <c r="U25" s="167"/>
      <c r="V25" s="167"/>
      <c r="W25" s="169"/>
      <c r="X25" s="167"/>
      <c r="Y25" s="167"/>
      <c r="Z25" s="169"/>
      <c r="AA25" s="167"/>
      <c r="AB25" s="169"/>
      <c r="AC25" s="167"/>
      <c r="AD25" s="167"/>
      <c r="AE25" s="167"/>
      <c r="AF25" s="167"/>
      <c r="AG25" s="167"/>
      <c r="AH25" s="167"/>
      <c r="AI25" s="167"/>
      <c r="AJ25" s="167"/>
      <c r="AK25" s="167"/>
    </row>
    <row r="26" spans="2:37" ht="20.100000000000001" customHeight="1" x14ac:dyDescent="0.25">
      <c r="B26" s="165"/>
      <c r="C26" s="174"/>
      <c r="D26" s="174"/>
      <c r="E26" s="175"/>
      <c r="F26" s="174"/>
      <c r="G26" s="174"/>
      <c r="H26" s="169"/>
      <c r="I26" s="167"/>
      <c r="J26" s="169"/>
      <c r="K26" s="167"/>
      <c r="L26" s="167"/>
      <c r="M26" s="174"/>
      <c r="N26" s="174"/>
      <c r="O26" s="174"/>
      <c r="P26" s="174"/>
      <c r="Q26" s="174"/>
      <c r="R26" s="166"/>
      <c r="T26" s="167"/>
      <c r="U26" s="167"/>
      <c r="V26" s="167"/>
      <c r="W26" s="169"/>
      <c r="X26" s="167"/>
      <c r="Y26" s="167"/>
      <c r="Z26" s="169"/>
      <c r="AA26" s="167"/>
      <c r="AB26" s="169"/>
      <c r="AC26" s="167"/>
      <c r="AD26" s="167"/>
      <c r="AE26" s="167"/>
      <c r="AF26" s="167"/>
      <c r="AG26" s="167"/>
      <c r="AH26" s="167"/>
      <c r="AI26" s="167"/>
      <c r="AJ26" s="167"/>
      <c r="AK26" s="167"/>
    </row>
    <row r="27" spans="2:37" ht="9" customHeight="1" thickBot="1" x14ac:dyDescent="0.3">
      <c r="B27" s="176"/>
      <c r="C27" s="177"/>
      <c r="D27" s="177"/>
      <c r="E27" s="178"/>
      <c r="F27" s="177"/>
      <c r="G27" s="177"/>
      <c r="H27" s="178"/>
      <c r="I27" s="177"/>
      <c r="J27" s="178"/>
      <c r="K27" s="177"/>
      <c r="L27" s="177"/>
      <c r="M27" s="177"/>
      <c r="N27" s="177"/>
      <c r="O27" s="177"/>
      <c r="P27" s="177"/>
      <c r="Q27" s="177"/>
      <c r="R27" s="179"/>
      <c r="T27" s="167"/>
      <c r="U27" s="167"/>
      <c r="V27" s="167"/>
      <c r="W27" s="169"/>
      <c r="X27" s="167"/>
      <c r="Y27" s="167"/>
      <c r="Z27" s="169"/>
      <c r="AA27" s="167"/>
      <c r="AB27" s="169"/>
      <c r="AC27" s="167"/>
      <c r="AD27" s="167"/>
      <c r="AE27" s="167"/>
      <c r="AF27" s="167"/>
      <c r="AG27" s="167"/>
      <c r="AH27" s="167"/>
      <c r="AI27" s="167"/>
      <c r="AJ27" s="167"/>
      <c r="AK27" s="167"/>
    </row>
    <row r="28" spans="2:37" ht="15" customHeight="1" x14ac:dyDescent="0.25"/>
  </sheetData>
  <mergeCells count="16">
    <mergeCell ref="C3:Q3"/>
    <mergeCell ref="U3:AI3"/>
    <mergeCell ref="C5:G5"/>
    <mergeCell ref="M5:Q5"/>
    <mergeCell ref="U5:Y5"/>
    <mergeCell ref="AE5:AI5"/>
    <mergeCell ref="C21:Q21"/>
    <mergeCell ref="U21:AI21"/>
    <mergeCell ref="C23:G23"/>
    <mergeCell ref="M23:Q23"/>
    <mergeCell ref="C12:Q12"/>
    <mergeCell ref="U12:AI12"/>
    <mergeCell ref="C14:G14"/>
    <mergeCell ref="M14:Q14"/>
    <mergeCell ref="U14:Y14"/>
    <mergeCell ref="AE14:AI14"/>
  </mergeCells>
  <pageMargins left="0.47244094488188981" right="0.27559055118110237" top="0.59055118110236227" bottom="0.98425196850393704" header="0.27559055118110237" footer="0.27559055118110237"/>
  <pageSetup paperSize="9" scale="87" orientation="portrait" horizontalDpi="4294967293" verticalDpi="4294967293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25AE8-68BB-4ECB-8DFB-E44B09C1EB4F}">
  <dimension ref="A1:AK28"/>
  <sheetViews>
    <sheetView showGridLines="0" zoomScale="90" zoomScaleNormal="90" workbookViewId="0">
      <selection activeCell="C4" sqref="C4"/>
    </sheetView>
  </sheetViews>
  <sheetFormatPr defaultRowHeight="12.75" x14ac:dyDescent="0.25"/>
  <cols>
    <col min="1" max="1" width="0.7109375" style="159" customWidth="1"/>
    <col min="2" max="2" width="2.140625" style="159" customWidth="1"/>
    <col min="3" max="4" width="3.5703125" style="159" customWidth="1"/>
    <col min="5" max="5" width="3.5703125" style="160" customWidth="1"/>
    <col min="6" max="7" width="3.5703125" style="159" customWidth="1"/>
    <col min="8" max="8" width="1" style="160" customWidth="1"/>
    <col min="9" max="9" width="3.7109375" style="159" customWidth="1"/>
    <col min="10" max="10" width="2" style="160" customWidth="1"/>
    <col min="11" max="11" width="3.7109375" style="159" customWidth="1"/>
    <col min="12" max="12" width="1" style="159" customWidth="1"/>
    <col min="13" max="17" width="3.5703125" style="159" customWidth="1"/>
    <col min="18" max="18" width="2.140625" style="159" customWidth="1"/>
    <col min="19" max="19" width="6.28515625" style="159" customWidth="1"/>
    <col min="20" max="20" width="2.140625" style="159" customWidth="1"/>
    <col min="21" max="22" width="3.5703125" style="159" customWidth="1"/>
    <col min="23" max="23" width="3.5703125" style="160" customWidth="1"/>
    <col min="24" max="25" width="3.5703125" style="159" customWidth="1"/>
    <col min="26" max="26" width="1" style="159" customWidth="1"/>
    <col min="27" max="27" width="3.7109375" style="159" customWidth="1"/>
    <col min="28" max="28" width="2" style="160" customWidth="1"/>
    <col min="29" max="29" width="3.7109375" style="159" customWidth="1"/>
    <col min="30" max="30" width="1" style="159" customWidth="1"/>
    <col min="31" max="35" width="3.5703125" style="159" customWidth="1"/>
    <col min="36" max="36" width="2.140625" style="159" customWidth="1"/>
    <col min="37" max="37" width="9.140625" style="159"/>
    <col min="38" max="16384" width="9.140625" style="180"/>
  </cols>
  <sheetData>
    <row r="1" spans="2:36" ht="15" customHeight="1" thickBot="1" x14ac:dyDescent="0.3"/>
    <row r="2" spans="2:36" ht="6" customHeight="1" x14ac:dyDescent="0.25">
      <c r="B2" s="161"/>
      <c r="C2" s="162"/>
      <c r="D2" s="162"/>
      <c r="E2" s="163"/>
      <c r="F2" s="162"/>
      <c r="G2" s="162"/>
      <c r="H2" s="163"/>
      <c r="I2" s="162"/>
      <c r="J2" s="163"/>
      <c r="K2" s="162"/>
      <c r="L2" s="162"/>
      <c r="M2" s="162"/>
      <c r="N2" s="162"/>
      <c r="O2" s="162"/>
      <c r="P2" s="162"/>
      <c r="Q2" s="162"/>
      <c r="R2" s="164"/>
      <c r="T2" s="161"/>
      <c r="U2" s="162"/>
      <c r="V2" s="162"/>
      <c r="W2" s="163"/>
      <c r="X2" s="162"/>
      <c r="Y2" s="162"/>
      <c r="Z2" s="163"/>
      <c r="AA2" s="162"/>
      <c r="AB2" s="163"/>
      <c r="AC2" s="162"/>
      <c r="AD2" s="162"/>
      <c r="AE2" s="162"/>
      <c r="AF2" s="162"/>
      <c r="AG2" s="162"/>
      <c r="AH2" s="162"/>
      <c r="AI2" s="162"/>
      <c r="AJ2" s="164"/>
    </row>
    <row r="3" spans="2:36" ht="12.75" customHeight="1" x14ac:dyDescent="0.25">
      <c r="B3" s="165"/>
      <c r="C3" s="289" t="s">
        <v>97</v>
      </c>
      <c r="D3" s="290"/>
      <c r="E3" s="290"/>
      <c r="F3" s="290"/>
      <c r="G3" s="290"/>
      <c r="H3" s="290"/>
      <c r="I3" s="290"/>
      <c r="J3" s="290"/>
      <c r="K3" s="290"/>
      <c r="L3" s="290"/>
      <c r="M3" s="290"/>
      <c r="N3" s="290"/>
      <c r="O3" s="290"/>
      <c r="P3" s="290"/>
      <c r="Q3" s="291"/>
      <c r="R3" s="166"/>
      <c r="T3" s="165"/>
      <c r="U3" s="289" t="str">
        <f>C3</f>
        <v>Federação Paulista de Futebol de Mesa - Litovale</v>
      </c>
      <c r="V3" s="290"/>
      <c r="W3" s="290"/>
      <c r="X3" s="290"/>
      <c r="Y3" s="290"/>
      <c r="Z3" s="290"/>
      <c r="AA3" s="290"/>
      <c r="AB3" s="290"/>
      <c r="AC3" s="290"/>
      <c r="AD3" s="290"/>
      <c r="AE3" s="290"/>
      <c r="AF3" s="290"/>
      <c r="AG3" s="290"/>
      <c r="AH3" s="290"/>
      <c r="AI3" s="291"/>
      <c r="AJ3" s="166"/>
    </row>
    <row r="4" spans="2:36" ht="14.25" customHeight="1" thickBot="1" x14ac:dyDescent="0.3">
      <c r="B4" s="165"/>
      <c r="C4" s="167"/>
      <c r="D4" s="168" t="s">
        <v>92</v>
      </c>
      <c r="E4" s="169">
        <v>4</v>
      </c>
      <c r="F4" s="167"/>
      <c r="G4" s="167"/>
      <c r="H4" s="169"/>
      <c r="I4" s="167"/>
      <c r="J4" s="169" t="s">
        <v>95</v>
      </c>
      <c r="K4" s="167"/>
      <c r="L4" s="167"/>
      <c r="M4" s="167"/>
      <c r="N4" s="167"/>
      <c r="O4" s="167"/>
      <c r="P4" s="167"/>
      <c r="Q4" s="167"/>
      <c r="R4" s="166"/>
      <c r="T4" s="165"/>
      <c r="U4" s="167"/>
      <c r="V4" s="168" t="s">
        <v>92</v>
      </c>
      <c r="W4" s="169">
        <v>5</v>
      </c>
      <c r="X4" s="167"/>
      <c r="Y4" s="167"/>
      <c r="Z4" s="169"/>
      <c r="AA4" s="167"/>
      <c r="AB4" s="169" t="str">
        <f>J4</f>
        <v>4ª Rodada</v>
      </c>
      <c r="AC4" s="167"/>
      <c r="AD4" s="167"/>
      <c r="AE4" s="167"/>
      <c r="AF4" s="167"/>
      <c r="AG4" s="167"/>
      <c r="AH4" s="167"/>
      <c r="AI4" s="167"/>
      <c r="AJ4" s="166"/>
    </row>
    <row r="5" spans="2:36" ht="22.5" customHeight="1" thickBot="1" x14ac:dyDescent="0.3">
      <c r="B5" s="165"/>
      <c r="C5" s="296" t="str">
        <f>Súmula!AB9</f>
        <v>MARCELO MARTINS</v>
      </c>
      <c r="D5" s="297"/>
      <c r="E5" s="297"/>
      <c r="F5" s="297"/>
      <c r="G5" s="298"/>
      <c r="H5" s="169"/>
      <c r="I5" s="170"/>
      <c r="J5" s="171" t="s">
        <v>0</v>
      </c>
      <c r="K5" s="170"/>
      <c r="L5" s="167"/>
      <c r="M5" s="293" t="str">
        <f>Súmula!AJ9</f>
        <v>NORBERTO</v>
      </c>
      <c r="N5" s="294"/>
      <c r="O5" s="294"/>
      <c r="P5" s="294"/>
      <c r="Q5" s="295"/>
      <c r="R5" s="166"/>
      <c r="T5" s="165"/>
      <c r="U5" s="296" t="str">
        <f>Súmula!AB12</f>
        <v>Fraga</v>
      </c>
      <c r="V5" s="297"/>
      <c r="W5" s="297"/>
      <c r="X5" s="297"/>
      <c r="Y5" s="298"/>
      <c r="Z5" s="169"/>
      <c r="AA5" s="170"/>
      <c r="AB5" s="171" t="s">
        <v>0</v>
      </c>
      <c r="AC5" s="170"/>
      <c r="AD5" s="167"/>
      <c r="AE5" s="293" t="str">
        <f>Súmula!AJ12</f>
        <v>MARCÃO DIAS</v>
      </c>
      <c r="AF5" s="294"/>
      <c r="AG5" s="294"/>
      <c r="AH5" s="294"/>
      <c r="AI5" s="295"/>
      <c r="AJ5" s="166"/>
    </row>
    <row r="6" spans="2:36" ht="20.100000000000001" customHeight="1" x14ac:dyDescent="0.25">
      <c r="B6" s="165"/>
      <c r="C6" s="172"/>
      <c r="D6" s="172"/>
      <c r="E6" s="173"/>
      <c r="F6" s="172"/>
      <c r="G6" s="172"/>
      <c r="H6" s="169"/>
      <c r="I6" s="167"/>
      <c r="J6" s="169"/>
      <c r="K6" s="167"/>
      <c r="L6" s="167"/>
      <c r="M6" s="172"/>
      <c r="N6" s="172"/>
      <c r="O6" s="172"/>
      <c r="P6" s="172"/>
      <c r="Q6" s="172"/>
      <c r="R6" s="166"/>
      <c r="T6" s="165"/>
      <c r="U6" s="172"/>
      <c r="V6" s="172"/>
      <c r="W6" s="173"/>
      <c r="X6" s="172"/>
      <c r="Y6" s="172"/>
      <c r="Z6" s="169"/>
      <c r="AA6" s="167"/>
      <c r="AB6" s="169"/>
      <c r="AC6" s="167"/>
      <c r="AD6" s="167"/>
      <c r="AE6" s="172"/>
      <c r="AF6" s="172"/>
      <c r="AG6" s="172"/>
      <c r="AH6" s="172"/>
      <c r="AI6" s="172"/>
      <c r="AJ6" s="166"/>
    </row>
    <row r="7" spans="2:36" ht="20.100000000000001" customHeight="1" x14ac:dyDescent="0.25">
      <c r="B7" s="165"/>
      <c r="C7" s="172"/>
      <c r="D7" s="172"/>
      <c r="E7" s="173"/>
      <c r="F7" s="172"/>
      <c r="G7" s="172"/>
      <c r="H7" s="169"/>
      <c r="I7" s="167"/>
      <c r="J7" s="169"/>
      <c r="K7" s="167"/>
      <c r="L7" s="167"/>
      <c r="M7" s="172"/>
      <c r="N7" s="172"/>
      <c r="O7" s="172"/>
      <c r="P7" s="172"/>
      <c r="Q7" s="172"/>
      <c r="R7" s="166"/>
      <c r="T7" s="165"/>
      <c r="U7" s="172"/>
      <c r="V7" s="172"/>
      <c r="W7" s="173"/>
      <c r="X7" s="172"/>
      <c r="Y7" s="172"/>
      <c r="Z7" s="169"/>
      <c r="AA7" s="167"/>
      <c r="AB7" s="169"/>
      <c r="AC7" s="167"/>
      <c r="AD7" s="167"/>
      <c r="AE7" s="172"/>
      <c r="AF7" s="172"/>
      <c r="AG7" s="172"/>
      <c r="AH7" s="172"/>
      <c r="AI7" s="172"/>
      <c r="AJ7" s="166"/>
    </row>
    <row r="8" spans="2:36" ht="20.100000000000001" customHeight="1" x14ac:dyDescent="0.25">
      <c r="B8" s="165"/>
      <c r="C8" s="174"/>
      <c r="D8" s="174"/>
      <c r="E8" s="175"/>
      <c r="F8" s="174"/>
      <c r="G8" s="174"/>
      <c r="H8" s="169"/>
      <c r="I8" s="167"/>
      <c r="J8" s="169"/>
      <c r="K8" s="167"/>
      <c r="L8" s="167"/>
      <c r="M8" s="174"/>
      <c r="N8" s="174"/>
      <c r="O8" s="174"/>
      <c r="P8" s="174"/>
      <c r="Q8" s="174"/>
      <c r="R8" s="166"/>
      <c r="T8" s="165"/>
      <c r="U8" s="174"/>
      <c r="V8" s="174"/>
      <c r="W8" s="175"/>
      <c r="X8" s="174"/>
      <c r="Y8" s="174"/>
      <c r="Z8" s="169"/>
      <c r="AA8" s="167"/>
      <c r="AB8" s="169"/>
      <c r="AC8" s="167"/>
      <c r="AD8" s="167"/>
      <c r="AE8" s="174"/>
      <c r="AF8" s="174"/>
      <c r="AG8" s="174"/>
      <c r="AH8" s="174"/>
      <c r="AI8" s="174"/>
      <c r="AJ8" s="166"/>
    </row>
    <row r="9" spans="2:36" ht="9" customHeight="1" thickBot="1" x14ac:dyDescent="0.3">
      <c r="B9" s="176"/>
      <c r="C9" s="177"/>
      <c r="D9" s="177"/>
      <c r="E9" s="178"/>
      <c r="F9" s="177"/>
      <c r="G9" s="177"/>
      <c r="H9" s="178"/>
      <c r="I9" s="177"/>
      <c r="J9" s="178"/>
      <c r="K9" s="177"/>
      <c r="L9" s="177"/>
      <c r="M9" s="177"/>
      <c r="N9" s="177"/>
      <c r="O9" s="177"/>
      <c r="P9" s="177"/>
      <c r="Q9" s="177"/>
      <c r="R9" s="179"/>
      <c r="T9" s="176"/>
      <c r="U9" s="177"/>
      <c r="V9" s="177"/>
      <c r="W9" s="178"/>
      <c r="X9" s="177"/>
      <c r="Y9" s="177"/>
      <c r="Z9" s="178"/>
      <c r="AA9" s="177"/>
      <c r="AB9" s="178"/>
      <c r="AC9" s="177"/>
      <c r="AD9" s="177"/>
      <c r="AE9" s="177"/>
      <c r="AF9" s="177"/>
      <c r="AG9" s="177"/>
      <c r="AH9" s="177"/>
      <c r="AI9" s="177"/>
      <c r="AJ9" s="179"/>
    </row>
    <row r="10" spans="2:36" ht="15" customHeight="1" thickBot="1" x14ac:dyDescent="0.3"/>
    <row r="11" spans="2:36" ht="6" customHeight="1" x14ac:dyDescent="0.25">
      <c r="B11" s="161"/>
      <c r="C11" s="162"/>
      <c r="D11" s="162"/>
      <c r="E11" s="163"/>
      <c r="F11" s="162"/>
      <c r="G11" s="162"/>
      <c r="H11" s="163"/>
      <c r="I11" s="162"/>
      <c r="J11" s="163"/>
      <c r="K11" s="162"/>
      <c r="L11" s="162"/>
      <c r="M11" s="162"/>
      <c r="N11" s="162"/>
      <c r="O11" s="162"/>
      <c r="P11" s="162"/>
      <c r="Q11" s="162"/>
      <c r="R11" s="164"/>
      <c r="T11" s="161"/>
      <c r="U11" s="162"/>
      <c r="V11" s="162"/>
      <c r="W11" s="163"/>
      <c r="X11" s="162"/>
      <c r="Y11" s="162"/>
      <c r="Z11" s="163"/>
      <c r="AA11" s="162"/>
      <c r="AB11" s="163"/>
      <c r="AC11" s="162"/>
      <c r="AD11" s="162"/>
      <c r="AE11" s="162"/>
      <c r="AF11" s="162"/>
      <c r="AG11" s="162"/>
      <c r="AH11" s="162"/>
      <c r="AI11" s="162"/>
      <c r="AJ11" s="164"/>
    </row>
    <row r="12" spans="2:36" ht="12.75" customHeight="1" x14ac:dyDescent="0.25">
      <c r="B12" s="165"/>
      <c r="C12" s="289" t="str">
        <f>C3</f>
        <v>Federação Paulista de Futebol de Mesa - Litovale</v>
      </c>
      <c r="D12" s="290"/>
      <c r="E12" s="290"/>
      <c r="F12" s="290"/>
      <c r="G12" s="290"/>
      <c r="H12" s="290"/>
      <c r="I12" s="290"/>
      <c r="J12" s="290"/>
      <c r="K12" s="290"/>
      <c r="L12" s="290"/>
      <c r="M12" s="290"/>
      <c r="N12" s="290"/>
      <c r="O12" s="290"/>
      <c r="P12" s="290"/>
      <c r="Q12" s="291"/>
      <c r="R12" s="166"/>
      <c r="T12" s="165"/>
      <c r="U12" s="289" t="str">
        <f>C12</f>
        <v>Federação Paulista de Futebol de Mesa - Litovale</v>
      </c>
      <c r="V12" s="290"/>
      <c r="W12" s="290"/>
      <c r="X12" s="290"/>
      <c r="Y12" s="290"/>
      <c r="Z12" s="290"/>
      <c r="AA12" s="290"/>
      <c r="AB12" s="290"/>
      <c r="AC12" s="290"/>
      <c r="AD12" s="290"/>
      <c r="AE12" s="290"/>
      <c r="AF12" s="290"/>
      <c r="AG12" s="290"/>
      <c r="AH12" s="290"/>
      <c r="AI12" s="291"/>
      <c r="AJ12" s="166"/>
    </row>
    <row r="13" spans="2:36" ht="14.25" customHeight="1" thickBot="1" x14ac:dyDescent="0.3">
      <c r="B13" s="165"/>
      <c r="C13" s="167"/>
      <c r="D13" s="168" t="s">
        <v>92</v>
      </c>
      <c r="E13" s="169">
        <v>1</v>
      </c>
      <c r="F13" s="167"/>
      <c r="G13" s="167"/>
      <c r="H13" s="169"/>
      <c r="I13" s="167"/>
      <c r="J13" s="169" t="str">
        <f>J4</f>
        <v>4ª Rodada</v>
      </c>
      <c r="K13" s="167"/>
      <c r="L13" s="167"/>
      <c r="M13" s="167"/>
      <c r="N13" s="167"/>
      <c r="O13" s="167"/>
      <c r="P13" s="167"/>
      <c r="Q13" s="167"/>
      <c r="R13" s="166"/>
      <c r="T13" s="165"/>
      <c r="U13" s="167"/>
      <c r="V13" s="168" t="s">
        <v>92</v>
      </c>
      <c r="W13" s="169">
        <v>2</v>
      </c>
      <c r="X13" s="167"/>
      <c r="Y13" s="167"/>
      <c r="Z13" s="169"/>
      <c r="AA13" s="167"/>
      <c r="AB13" s="169" t="str">
        <f>J4</f>
        <v>4ª Rodada</v>
      </c>
      <c r="AC13" s="167"/>
      <c r="AD13" s="167"/>
      <c r="AE13" s="167"/>
      <c r="AF13" s="167"/>
      <c r="AG13" s="167"/>
      <c r="AH13" s="167"/>
      <c r="AI13" s="167"/>
      <c r="AJ13" s="166"/>
    </row>
    <row r="14" spans="2:36" ht="22.5" customHeight="1" thickBot="1" x14ac:dyDescent="0.3">
      <c r="B14" s="165"/>
      <c r="C14" s="296" t="str">
        <f>Súmula!AB15</f>
        <v>TONNIL</v>
      </c>
      <c r="D14" s="297"/>
      <c r="E14" s="297"/>
      <c r="F14" s="297"/>
      <c r="G14" s="298"/>
      <c r="H14" s="169"/>
      <c r="I14" s="170"/>
      <c r="J14" s="171" t="s">
        <v>0</v>
      </c>
      <c r="K14" s="170"/>
      <c r="L14" s="167"/>
      <c r="M14" s="293" t="str">
        <f>Súmula!AJ15</f>
        <v>MARCIO COSTA</v>
      </c>
      <c r="N14" s="294"/>
      <c r="O14" s="294"/>
      <c r="P14" s="294"/>
      <c r="Q14" s="295"/>
      <c r="R14" s="166"/>
      <c r="T14" s="165"/>
      <c r="U14" s="296" t="str">
        <f>Súmula!AB18</f>
        <v>SÍRIO</v>
      </c>
      <c r="V14" s="297"/>
      <c r="W14" s="297"/>
      <c r="X14" s="297"/>
      <c r="Y14" s="298"/>
      <c r="Z14" s="169"/>
      <c r="AA14" s="170"/>
      <c r="AB14" s="171" t="s">
        <v>0</v>
      </c>
      <c r="AC14" s="170"/>
      <c r="AD14" s="167"/>
      <c r="AE14" s="293" t="str">
        <f>Súmula!AJ18</f>
        <v>LIRA</v>
      </c>
      <c r="AF14" s="294"/>
      <c r="AG14" s="294"/>
      <c r="AH14" s="294"/>
      <c r="AI14" s="295"/>
      <c r="AJ14" s="166"/>
    </row>
    <row r="15" spans="2:36" ht="20.100000000000001" customHeight="1" x14ac:dyDescent="0.25">
      <c r="B15" s="165"/>
      <c r="C15" s="172"/>
      <c r="D15" s="172"/>
      <c r="E15" s="173"/>
      <c r="F15" s="172"/>
      <c r="G15" s="172"/>
      <c r="H15" s="169"/>
      <c r="I15" s="167"/>
      <c r="J15" s="169"/>
      <c r="K15" s="167"/>
      <c r="L15" s="167"/>
      <c r="M15" s="172"/>
      <c r="N15" s="172"/>
      <c r="O15" s="172"/>
      <c r="P15" s="172"/>
      <c r="Q15" s="172"/>
      <c r="R15" s="166"/>
      <c r="T15" s="165"/>
      <c r="U15" s="172"/>
      <c r="V15" s="172"/>
      <c r="W15" s="173"/>
      <c r="X15" s="172"/>
      <c r="Y15" s="172"/>
      <c r="Z15" s="169"/>
      <c r="AA15" s="167"/>
      <c r="AB15" s="169"/>
      <c r="AC15" s="167"/>
      <c r="AD15" s="167"/>
      <c r="AE15" s="172"/>
      <c r="AF15" s="172"/>
      <c r="AG15" s="172"/>
      <c r="AH15" s="172"/>
      <c r="AI15" s="172"/>
      <c r="AJ15" s="166"/>
    </row>
    <row r="16" spans="2:36" ht="20.100000000000001" customHeight="1" x14ac:dyDescent="0.25">
      <c r="B16" s="165"/>
      <c r="C16" s="172"/>
      <c r="D16" s="172"/>
      <c r="E16" s="173"/>
      <c r="F16" s="172"/>
      <c r="G16" s="172"/>
      <c r="H16" s="169"/>
      <c r="I16" s="167"/>
      <c r="J16" s="169"/>
      <c r="K16" s="167"/>
      <c r="L16" s="167"/>
      <c r="M16" s="172"/>
      <c r="N16" s="172"/>
      <c r="O16" s="172"/>
      <c r="P16" s="172"/>
      <c r="Q16" s="172"/>
      <c r="R16" s="166"/>
      <c r="T16" s="165"/>
      <c r="U16" s="172"/>
      <c r="V16" s="172"/>
      <c r="W16" s="173"/>
      <c r="X16" s="172"/>
      <c r="Y16" s="172"/>
      <c r="Z16" s="169"/>
      <c r="AA16" s="167"/>
      <c r="AB16" s="169"/>
      <c r="AC16" s="167"/>
      <c r="AD16" s="167"/>
      <c r="AE16" s="172"/>
      <c r="AF16" s="172"/>
      <c r="AG16" s="172"/>
      <c r="AH16" s="172"/>
      <c r="AI16" s="172"/>
      <c r="AJ16" s="166"/>
    </row>
    <row r="17" spans="2:37" ht="20.100000000000001" customHeight="1" x14ac:dyDescent="0.25">
      <c r="B17" s="165"/>
      <c r="C17" s="174"/>
      <c r="D17" s="174"/>
      <c r="E17" s="175"/>
      <c r="F17" s="174"/>
      <c r="G17" s="174"/>
      <c r="H17" s="169"/>
      <c r="I17" s="167"/>
      <c r="J17" s="169"/>
      <c r="K17" s="167"/>
      <c r="L17" s="167"/>
      <c r="M17" s="174"/>
      <c r="N17" s="174"/>
      <c r="O17" s="174"/>
      <c r="P17" s="174"/>
      <c r="Q17" s="174"/>
      <c r="R17" s="166"/>
      <c r="T17" s="165"/>
      <c r="U17" s="174"/>
      <c r="V17" s="174"/>
      <c r="W17" s="175"/>
      <c r="X17" s="174"/>
      <c r="Y17" s="174"/>
      <c r="Z17" s="169"/>
      <c r="AA17" s="167"/>
      <c r="AB17" s="169"/>
      <c r="AC17" s="167"/>
      <c r="AD17" s="167"/>
      <c r="AE17" s="174"/>
      <c r="AF17" s="174"/>
      <c r="AG17" s="174"/>
      <c r="AH17" s="174"/>
      <c r="AI17" s="174"/>
      <c r="AJ17" s="166"/>
    </row>
    <row r="18" spans="2:37" ht="9" customHeight="1" thickBot="1" x14ac:dyDescent="0.3">
      <c r="B18" s="176"/>
      <c r="C18" s="177"/>
      <c r="D18" s="177"/>
      <c r="E18" s="178"/>
      <c r="F18" s="177"/>
      <c r="G18" s="177"/>
      <c r="H18" s="178"/>
      <c r="I18" s="177"/>
      <c r="J18" s="178"/>
      <c r="K18" s="177"/>
      <c r="L18" s="177"/>
      <c r="M18" s="177"/>
      <c r="N18" s="177"/>
      <c r="O18" s="177"/>
      <c r="P18" s="177"/>
      <c r="Q18" s="177"/>
      <c r="R18" s="179"/>
      <c r="T18" s="176"/>
      <c r="U18" s="177"/>
      <c r="V18" s="177"/>
      <c r="W18" s="178"/>
      <c r="X18" s="177"/>
      <c r="Y18" s="177"/>
      <c r="Z18" s="178"/>
      <c r="AA18" s="177"/>
      <c r="AB18" s="178"/>
      <c r="AC18" s="177"/>
      <c r="AD18" s="177"/>
      <c r="AE18" s="177"/>
      <c r="AF18" s="177"/>
      <c r="AG18" s="177"/>
      <c r="AH18" s="177"/>
      <c r="AI18" s="177"/>
      <c r="AJ18" s="179"/>
    </row>
    <row r="19" spans="2:37" ht="15" customHeight="1" thickBot="1" x14ac:dyDescent="0.3"/>
    <row r="20" spans="2:37" ht="6" customHeight="1" x14ac:dyDescent="0.25">
      <c r="B20" s="161"/>
      <c r="C20" s="162"/>
      <c r="D20" s="162"/>
      <c r="E20" s="163"/>
      <c r="F20" s="162"/>
      <c r="G20" s="162"/>
      <c r="H20" s="163"/>
      <c r="I20" s="162"/>
      <c r="J20" s="163"/>
      <c r="K20" s="162"/>
      <c r="L20" s="162"/>
      <c r="M20" s="162"/>
      <c r="N20" s="162"/>
      <c r="O20" s="162"/>
      <c r="P20" s="162"/>
      <c r="Q20" s="162"/>
      <c r="R20" s="164"/>
      <c r="T20" s="167"/>
      <c r="U20" s="167"/>
      <c r="V20" s="167"/>
      <c r="W20" s="169"/>
      <c r="X20" s="167"/>
      <c r="Y20" s="167"/>
      <c r="Z20" s="169"/>
      <c r="AA20" s="167"/>
      <c r="AB20" s="169"/>
      <c r="AC20" s="167"/>
      <c r="AD20" s="167"/>
      <c r="AE20" s="167"/>
      <c r="AF20" s="167"/>
      <c r="AG20" s="167"/>
      <c r="AH20" s="167"/>
      <c r="AI20" s="167"/>
      <c r="AJ20" s="167"/>
      <c r="AK20" s="167"/>
    </row>
    <row r="21" spans="2:37" ht="12.75" customHeight="1" x14ac:dyDescent="0.25">
      <c r="B21" s="165"/>
      <c r="C21" s="289" t="str">
        <f>C3</f>
        <v>Federação Paulista de Futebol de Mesa - Litovale</v>
      </c>
      <c r="D21" s="290"/>
      <c r="E21" s="290"/>
      <c r="F21" s="290"/>
      <c r="G21" s="290"/>
      <c r="H21" s="290"/>
      <c r="I21" s="290"/>
      <c r="J21" s="290"/>
      <c r="K21" s="290"/>
      <c r="L21" s="290"/>
      <c r="M21" s="290"/>
      <c r="N21" s="290"/>
      <c r="O21" s="290"/>
      <c r="P21" s="290"/>
      <c r="Q21" s="291"/>
      <c r="R21" s="166"/>
      <c r="T21" s="167"/>
      <c r="U21" s="292"/>
      <c r="V21" s="292"/>
      <c r="W21" s="292"/>
      <c r="X21" s="292"/>
      <c r="Y21" s="292"/>
      <c r="Z21" s="292"/>
      <c r="AA21" s="292"/>
      <c r="AB21" s="292"/>
      <c r="AC21" s="292"/>
      <c r="AD21" s="292"/>
      <c r="AE21" s="292"/>
      <c r="AF21" s="292"/>
      <c r="AG21" s="292"/>
      <c r="AH21" s="292"/>
      <c r="AI21" s="292"/>
      <c r="AJ21" s="167"/>
      <c r="AK21" s="167"/>
    </row>
    <row r="22" spans="2:37" ht="14.25" customHeight="1" thickBot="1" x14ac:dyDescent="0.3">
      <c r="B22" s="165"/>
      <c r="C22" s="167"/>
      <c r="D22" s="168" t="s">
        <v>92</v>
      </c>
      <c r="E22" s="169">
        <v>3</v>
      </c>
      <c r="F22" s="167"/>
      <c r="G22" s="167"/>
      <c r="H22" s="169"/>
      <c r="I22" s="167"/>
      <c r="J22" s="169" t="str">
        <f>J4</f>
        <v>4ª Rodada</v>
      </c>
      <c r="K22" s="167"/>
      <c r="L22" s="167"/>
      <c r="M22" s="167"/>
      <c r="N22" s="167"/>
      <c r="O22" s="167"/>
      <c r="P22" s="167"/>
      <c r="Q22" s="167"/>
      <c r="R22" s="166"/>
      <c r="T22" s="167"/>
      <c r="U22" s="167"/>
      <c r="V22" s="168"/>
      <c r="W22" s="169"/>
      <c r="X22" s="167"/>
      <c r="Y22" s="167"/>
      <c r="Z22" s="169"/>
      <c r="AA22" s="167"/>
      <c r="AB22" s="169"/>
      <c r="AC22" s="167"/>
      <c r="AD22" s="167"/>
      <c r="AE22" s="167"/>
      <c r="AF22" s="167"/>
      <c r="AG22" s="167"/>
      <c r="AH22" s="167"/>
      <c r="AI22" s="167"/>
      <c r="AJ22" s="167"/>
      <c r="AK22" s="167"/>
    </row>
    <row r="23" spans="2:37" ht="22.5" customHeight="1" thickBot="1" x14ac:dyDescent="0.3">
      <c r="B23" s="165"/>
      <c r="C23" s="296" t="str">
        <f>Súmula!AB21</f>
        <v>Rodrigo Giovanetti</v>
      </c>
      <c r="D23" s="297"/>
      <c r="E23" s="297"/>
      <c r="F23" s="297"/>
      <c r="G23" s="298"/>
      <c r="H23" s="169"/>
      <c r="I23" s="170"/>
      <c r="J23" s="171" t="s">
        <v>0</v>
      </c>
      <c r="K23" s="170"/>
      <c r="L23" s="167"/>
      <c r="M23" s="293" t="str">
        <f>Súmula!AJ21</f>
        <v>ZANELLA</v>
      </c>
      <c r="N23" s="294"/>
      <c r="O23" s="294"/>
      <c r="P23" s="294"/>
      <c r="Q23" s="295"/>
      <c r="R23" s="166"/>
      <c r="T23" s="167"/>
      <c r="U23" s="168"/>
      <c r="V23" s="168"/>
      <c r="W23" s="169"/>
      <c r="X23" s="168"/>
      <c r="Y23" s="168"/>
      <c r="Z23" s="169"/>
      <c r="AA23" s="167"/>
      <c r="AB23" s="171"/>
      <c r="AC23" s="167"/>
      <c r="AD23" s="167"/>
      <c r="AE23" s="181"/>
      <c r="AF23" s="181"/>
      <c r="AG23" s="181"/>
      <c r="AH23" s="181"/>
      <c r="AI23" s="181"/>
      <c r="AJ23" s="167"/>
      <c r="AK23" s="167"/>
    </row>
    <row r="24" spans="2:37" ht="20.100000000000001" customHeight="1" x14ac:dyDescent="0.25">
      <c r="B24" s="165"/>
      <c r="C24" s="172"/>
      <c r="D24" s="172"/>
      <c r="E24" s="173"/>
      <c r="F24" s="172"/>
      <c r="G24" s="172"/>
      <c r="H24" s="169"/>
      <c r="I24" s="167"/>
      <c r="J24" s="169"/>
      <c r="K24" s="167"/>
      <c r="L24" s="167"/>
      <c r="M24" s="172"/>
      <c r="N24" s="172"/>
      <c r="O24" s="172"/>
      <c r="P24" s="172"/>
      <c r="Q24" s="172"/>
      <c r="R24" s="166"/>
      <c r="T24" s="167"/>
      <c r="U24" s="167"/>
      <c r="V24" s="167"/>
      <c r="W24" s="169"/>
      <c r="X24" s="167"/>
      <c r="Y24" s="167"/>
      <c r="Z24" s="169"/>
      <c r="AA24" s="167"/>
      <c r="AB24" s="169"/>
      <c r="AC24" s="167"/>
      <c r="AD24" s="167"/>
      <c r="AE24" s="167"/>
      <c r="AF24" s="167"/>
      <c r="AG24" s="167"/>
      <c r="AH24" s="167"/>
      <c r="AI24" s="167"/>
      <c r="AJ24" s="167"/>
      <c r="AK24" s="167"/>
    </row>
    <row r="25" spans="2:37" ht="20.100000000000001" customHeight="1" x14ac:dyDescent="0.25">
      <c r="B25" s="165"/>
      <c r="C25" s="172"/>
      <c r="D25" s="172"/>
      <c r="E25" s="173"/>
      <c r="F25" s="172"/>
      <c r="G25" s="172"/>
      <c r="H25" s="169"/>
      <c r="I25" s="167"/>
      <c r="J25" s="169"/>
      <c r="K25" s="167"/>
      <c r="L25" s="167"/>
      <c r="M25" s="172"/>
      <c r="N25" s="172"/>
      <c r="O25" s="172"/>
      <c r="P25" s="172"/>
      <c r="Q25" s="172"/>
      <c r="R25" s="166"/>
      <c r="T25" s="167"/>
      <c r="U25" s="167"/>
      <c r="V25" s="167"/>
      <c r="W25" s="169"/>
      <c r="X25" s="167"/>
      <c r="Y25" s="167"/>
      <c r="Z25" s="169"/>
      <c r="AA25" s="167"/>
      <c r="AB25" s="169"/>
      <c r="AC25" s="167"/>
      <c r="AD25" s="167"/>
      <c r="AE25" s="167"/>
      <c r="AF25" s="167"/>
      <c r="AG25" s="167"/>
      <c r="AH25" s="167"/>
      <c r="AI25" s="167"/>
      <c r="AJ25" s="167"/>
      <c r="AK25" s="167"/>
    </row>
    <row r="26" spans="2:37" ht="20.100000000000001" customHeight="1" x14ac:dyDescent="0.25">
      <c r="B26" s="165"/>
      <c r="C26" s="174"/>
      <c r="D26" s="174"/>
      <c r="E26" s="175"/>
      <c r="F26" s="174"/>
      <c r="G26" s="174"/>
      <c r="H26" s="169"/>
      <c r="I26" s="167"/>
      <c r="J26" s="169"/>
      <c r="K26" s="167"/>
      <c r="L26" s="167"/>
      <c r="M26" s="174"/>
      <c r="N26" s="174"/>
      <c r="O26" s="174"/>
      <c r="P26" s="174"/>
      <c r="Q26" s="174"/>
      <c r="R26" s="166"/>
      <c r="T26" s="167"/>
      <c r="U26" s="167"/>
      <c r="V26" s="167"/>
      <c r="W26" s="169"/>
      <c r="X26" s="167"/>
      <c r="Y26" s="167"/>
      <c r="Z26" s="169"/>
      <c r="AA26" s="167"/>
      <c r="AB26" s="169"/>
      <c r="AC26" s="167"/>
      <c r="AD26" s="167"/>
      <c r="AE26" s="167"/>
      <c r="AF26" s="167"/>
      <c r="AG26" s="167"/>
      <c r="AH26" s="167"/>
      <c r="AI26" s="167"/>
      <c r="AJ26" s="167"/>
      <c r="AK26" s="167"/>
    </row>
    <row r="27" spans="2:37" ht="9" customHeight="1" thickBot="1" x14ac:dyDescent="0.3">
      <c r="B27" s="176"/>
      <c r="C27" s="177"/>
      <c r="D27" s="177"/>
      <c r="E27" s="178"/>
      <c r="F27" s="177"/>
      <c r="G27" s="177"/>
      <c r="H27" s="178"/>
      <c r="I27" s="177"/>
      <c r="J27" s="178"/>
      <c r="K27" s="177"/>
      <c r="L27" s="177"/>
      <c r="M27" s="177"/>
      <c r="N27" s="177"/>
      <c r="O27" s="177"/>
      <c r="P27" s="177"/>
      <c r="Q27" s="177"/>
      <c r="R27" s="179"/>
      <c r="T27" s="167"/>
      <c r="U27" s="167"/>
      <c r="V27" s="167"/>
      <c r="W27" s="169"/>
      <c r="X27" s="167"/>
      <c r="Y27" s="167"/>
      <c r="Z27" s="169"/>
      <c r="AA27" s="167"/>
      <c r="AB27" s="169"/>
      <c r="AC27" s="167"/>
      <c r="AD27" s="167"/>
      <c r="AE27" s="167"/>
      <c r="AF27" s="167"/>
      <c r="AG27" s="167"/>
      <c r="AH27" s="167"/>
      <c r="AI27" s="167"/>
      <c r="AJ27" s="167"/>
      <c r="AK27" s="167"/>
    </row>
    <row r="28" spans="2:37" ht="15" customHeight="1" x14ac:dyDescent="0.25"/>
  </sheetData>
  <mergeCells count="16">
    <mergeCell ref="C3:Q3"/>
    <mergeCell ref="U3:AI3"/>
    <mergeCell ref="C5:G5"/>
    <mergeCell ref="M5:Q5"/>
    <mergeCell ref="U5:Y5"/>
    <mergeCell ref="AE5:AI5"/>
    <mergeCell ref="C21:Q21"/>
    <mergeCell ref="U21:AI21"/>
    <mergeCell ref="C23:G23"/>
    <mergeCell ref="M23:Q23"/>
    <mergeCell ref="C12:Q12"/>
    <mergeCell ref="U12:AI12"/>
    <mergeCell ref="C14:G14"/>
    <mergeCell ref="M14:Q14"/>
    <mergeCell ref="U14:Y14"/>
    <mergeCell ref="AE14:AI14"/>
  </mergeCells>
  <pageMargins left="0.47244094488188981" right="0.27559055118110237" top="0.59055118110236227" bottom="0.98425196850393704" header="0.27559055118110237" footer="0.27559055118110237"/>
  <pageSetup paperSize="9" scale="87" orientation="portrait" horizontalDpi="4294967293" verticalDpi="4294967293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8BF7B-9AF8-40C7-B4E0-C3DA4A9B834A}">
  <dimension ref="A1:AK28"/>
  <sheetViews>
    <sheetView showGridLines="0" zoomScale="90" zoomScaleNormal="90" workbookViewId="0">
      <selection activeCell="C4" sqref="C4"/>
    </sheetView>
  </sheetViews>
  <sheetFormatPr defaultRowHeight="12.75" x14ac:dyDescent="0.25"/>
  <cols>
    <col min="1" max="1" width="0.7109375" style="159" customWidth="1"/>
    <col min="2" max="2" width="2.140625" style="159" customWidth="1"/>
    <col min="3" max="4" width="3.5703125" style="159" customWidth="1"/>
    <col min="5" max="5" width="3.5703125" style="160" customWidth="1"/>
    <col min="6" max="7" width="3.5703125" style="159" customWidth="1"/>
    <col min="8" max="8" width="1" style="160" customWidth="1"/>
    <col min="9" max="9" width="3.7109375" style="159" customWidth="1"/>
    <col min="10" max="10" width="2" style="160" customWidth="1"/>
    <col min="11" max="11" width="3.7109375" style="159" customWidth="1"/>
    <col min="12" max="12" width="1" style="159" customWidth="1"/>
    <col min="13" max="17" width="3.5703125" style="159" customWidth="1"/>
    <col min="18" max="18" width="2.140625" style="159" customWidth="1"/>
    <col min="19" max="19" width="6.28515625" style="159" customWidth="1"/>
    <col min="20" max="20" width="2.140625" style="159" customWidth="1"/>
    <col min="21" max="22" width="3.5703125" style="159" customWidth="1"/>
    <col min="23" max="23" width="3.5703125" style="160" customWidth="1"/>
    <col min="24" max="25" width="3.5703125" style="159" customWidth="1"/>
    <col min="26" max="26" width="1" style="159" customWidth="1"/>
    <col min="27" max="27" width="3.7109375" style="159" customWidth="1"/>
    <col min="28" max="28" width="2" style="160" customWidth="1"/>
    <col min="29" max="29" width="3.7109375" style="159" customWidth="1"/>
    <col min="30" max="30" width="1" style="159" customWidth="1"/>
    <col min="31" max="35" width="3.5703125" style="159" customWidth="1"/>
    <col min="36" max="36" width="2.140625" style="159" customWidth="1"/>
    <col min="37" max="37" width="9.140625" style="159"/>
    <col min="38" max="16384" width="9.140625" style="180"/>
  </cols>
  <sheetData>
    <row r="1" spans="2:36" ht="15" customHeight="1" thickBot="1" x14ac:dyDescent="0.3"/>
    <row r="2" spans="2:36" ht="6" customHeight="1" x14ac:dyDescent="0.25">
      <c r="B2" s="161"/>
      <c r="C2" s="162"/>
      <c r="D2" s="162"/>
      <c r="E2" s="163"/>
      <c r="F2" s="162"/>
      <c r="G2" s="162"/>
      <c r="H2" s="163"/>
      <c r="I2" s="162"/>
      <c r="J2" s="163"/>
      <c r="K2" s="162"/>
      <c r="L2" s="162"/>
      <c r="M2" s="162"/>
      <c r="N2" s="162"/>
      <c r="O2" s="162"/>
      <c r="P2" s="162"/>
      <c r="Q2" s="162"/>
      <c r="R2" s="164"/>
      <c r="T2" s="161"/>
      <c r="U2" s="162"/>
      <c r="V2" s="162"/>
      <c r="W2" s="163"/>
      <c r="X2" s="162"/>
      <c r="Y2" s="162"/>
      <c r="Z2" s="163"/>
      <c r="AA2" s="162"/>
      <c r="AB2" s="163"/>
      <c r="AC2" s="162"/>
      <c r="AD2" s="162"/>
      <c r="AE2" s="162"/>
      <c r="AF2" s="162"/>
      <c r="AG2" s="162"/>
      <c r="AH2" s="162"/>
      <c r="AI2" s="162"/>
      <c r="AJ2" s="164"/>
    </row>
    <row r="3" spans="2:36" ht="12.75" customHeight="1" x14ac:dyDescent="0.25">
      <c r="B3" s="165"/>
      <c r="C3" s="289" t="s">
        <v>97</v>
      </c>
      <c r="D3" s="290"/>
      <c r="E3" s="290"/>
      <c r="F3" s="290"/>
      <c r="G3" s="290"/>
      <c r="H3" s="290"/>
      <c r="I3" s="290"/>
      <c r="J3" s="290"/>
      <c r="K3" s="290"/>
      <c r="L3" s="290"/>
      <c r="M3" s="290"/>
      <c r="N3" s="290"/>
      <c r="O3" s="290"/>
      <c r="P3" s="290"/>
      <c r="Q3" s="291"/>
      <c r="R3" s="166"/>
      <c r="T3" s="165"/>
      <c r="U3" s="289" t="str">
        <f>C3</f>
        <v>Federação Paulista de Futebol de Mesa - Litovale</v>
      </c>
      <c r="V3" s="290"/>
      <c r="W3" s="290"/>
      <c r="X3" s="290"/>
      <c r="Y3" s="290"/>
      <c r="Z3" s="290"/>
      <c r="AA3" s="290"/>
      <c r="AB3" s="290"/>
      <c r="AC3" s="290"/>
      <c r="AD3" s="290"/>
      <c r="AE3" s="290"/>
      <c r="AF3" s="290"/>
      <c r="AG3" s="290"/>
      <c r="AH3" s="290"/>
      <c r="AI3" s="291"/>
      <c r="AJ3" s="166"/>
    </row>
    <row r="4" spans="2:36" ht="14.25" customHeight="1" thickBot="1" x14ac:dyDescent="0.3">
      <c r="B4" s="165"/>
      <c r="C4" s="167"/>
      <c r="D4" s="168" t="s">
        <v>92</v>
      </c>
      <c r="E4" s="169">
        <v>5</v>
      </c>
      <c r="F4" s="167"/>
      <c r="G4" s="167"/>
      <c r="H4" s="169"/>
      <c r="I4" s="167"/>
      <c r="J4" s="169" t="s">
        <v>96</v>
      </c>
      <c r="K4" s="167"/>
      <c r="L4" s="167"/>
      <c r="M4" s="167"/>
      <c r="N4" s="167"/>
      <c r="O4" s="167"/>
      <c r="P4" s="167"/>
      <c r="Q4" s="167"/>
      <c r="R4" s="166"/>
      <c r="T4" s="165"/>
      <c r="U4" s="167"/>
      <c r="V4" s="168" t="s">
        <v>92</v>
      </c>
      <c r="W4" s="169">
        <v>1</v>
      </c>
      <c r="X4" s="167"/>
      <c r="Y4" s="167"/>
      <c r="Z4" s="169"/>
      <c r="AA4" s="167"/>
      <c r="AB4" s="169" t="str">
        <f>J4</f>
        <v>5ª Rodada</v>
      </c>
      <c r="AC4" s="167"/>
      <c r="AD4" s="167"/>
      <c r="AE4" s="167"/>
      <c r="AF4" s="167"/>
      <c r="AG4" s="167"/>
      <c r="AH4" s="167"/>
      <c r="AI4" s="167"/>
      <c r="AJ4" s="166"/>
    </row>
    <row r="5" spans="2:36" ht="22.5" customHeight="1" thickBot="1" x14ac:dyDescent="0.3">
      <c r="B5" s="165"/>
      <c r="C5" s="296" t="str">
        <f>Súmula!AK9</f>
        <v>MARCELO MARTINS</v>
      </c>
      <c r="D5" s="297"/>
      <c r="E5" s="297"/>
      <c r="F5" s="297"/>
      <c r="G5" s="298"/>
      <c r="H5" s="169"/>
      <c r="I5" s="170"/>
      <c r="J5" s="171" t="s">
        <v>0</v>
      </c>
      <c r="K5" s="170"/>
      <c r="L5" s="167"/>
      <c r="M5" s="293" t="str">
        <f>Súmula!AS9</f>
        <v>ZANELLA</v>
      </c>
      <c r="N5" s="294"/>
      <c r="O5" s="294"/>
      <c r="P5" s="294"/>
      <c r="Q5" s="295"/>
      <c r="R5" s="166"/>
      <c r="T5" s="165"/>
      <c r="U5" s="296" t="str">
        <f>Súmula!AK12</f>
        <v>Elcio</v>
      </c>
      <c r="V5" s="297"/>
      <c r="W5" s="297"/>
      <c r="X5" s="297"/>
      <c r="Y5" s="298"/>
      <c r="Z5" s="169"/>
      <c r="AA5" s="170"/>
      <c r="AB5" s="171" t="s">
        <v>0</v>
      </c>
      <c r="AC5" s="170"/>
      <c r="AD5" s="167"/>
      <c r="AE5" s="293" t="str">
        <f>Súmula!AS12</f>
        <v>NORBERTO</v>
      </c>
      <c r="AF5" s="294"/>
      <c r="AG5" s="294"/>
      <c r="AH5" s="294"/>
      <c r="AI5" s="295"/>
      <c r="AJ5" s="166"/>
    </row>
    <row r="6" spans="2:36" ht="20.100000000000001" customHeight="1" x14ac:dyDescent="0.25">
      <c r="B6" s="165"/>
      <c r="C6" s="172"/>
      <c r="D6" s="172"/>
      <c r="E6" s="173"/>
      <c r="F6" s="172"/>
      <c r="G6" s="172"/>
      <c r="H6" s="169"/>
      <c r="I6" s="167"/>
      <c r="J6" s="169"/>
      <c r="K6" s="167"/>
      <c r="L6" s="167"/>
      <c r="M6" s="172"/>
      <c r="N6" s="172"/>
      <c r="O6" s="172"/>
      <c r="P6" s="172"/>
      <c r="Q6" s="172"/>
      <c r="R6" s="166"/>
      <c r="T6" s="165"/>
      <c r="U6" s="172"/>
      <c r="V6" s="172"/>
      <c r="W6" s="173"/>
      <c r="X6" s="172"/>
      <c r="Y6" s="172"/>
      <c r="Z6" s="169"/>
      <c r="AA6" s="167"/>
      <c r="AB6" s="169"/>
      <c r="AC6" s="167"/>
      <c r="AD6" s="167"/>
      <c r="AE6" s="172"/>
      <c r="AF6" s="172"/>
      <c r="AG6" s="172"/>
      <c r="AH6" s="172"/>
      <c r="AI6" s="172"/>
      <c r="AJ6" s="166"/>
    </row>
    <row r="7" spans="2:36" ht="20.100000000000001" customHeight="1" x14ac:dyDescent="0.25">
      <c r="B7" s="165"/>
      <c r="C7" s="172"/>
      <c r="D7" s="172"/>
      <c r="E7" s="173"/>
      <c r="F7" s="172"/>
      <c r="G7" s="172"/>
      <c r="H7" s="169"/>
      <c r="I7" s="167"/>
      <c r="J7" s="169"/>
      <c r="K7" s="167"/>
      <c r="L7" s="167"/>
      <c r="M7" s="172"/>
      <c r="N7" s="172"/>
      <c r="O7" s="172"/>
      <c r="P7" s="172"/>
      <c r="Q7" s="172"/>
      <c r="R7" s="166"/>
      <c r="T7" s="165"/>
      <c r="U7" s="172"/>
      <c r="V7" s="172"/>
      <c r="W7" s="173"/>
      <c r="X7" s="172"/>
      <c r="Y7" s="172"/>
      <c r="Z7" s="169"/>
      <c r="AA7" s="167"/>
      <c r="AB7" s="169"/>
      <c r="AC7" s="167"/>
      <c r="AD7" s="167"/>
      <c r="AE7" s="172"/>
      <c r="AF7" s="172"/>
      <c r="AG7" s="172"/>
      <c r="AH7" s="172"/>
      <c r="AI7" s="172"/>
      <c r="AJ7" s="166"/>
    </row>
    <row r="8" spans="2:36" ht="20.100000000000001" customHeight="1" x14ac:dyDescent="0.25">
      <c r="B8" s="165"/>
      <c r="C8" s="174"/>
      <c r="D8" s="174"/>
      <c r="E8" s="175"/>
      <c r="F8" s="174"/>
      <c r="G8" s="174"/>
      <c r="H8" s="169"/>
      <c r="I8" s="167"/>
      <c r="J8" s="169"/>
      <c r="K8" s="167"/>
      <c r="L8" s="167"/>
      <c r="M8" s="174"/>
      <c r="N8" s="174"/>
      <c r="O8" s="174"/>
      <c r="P8" s="174"/>
      <c r="Q8" s="174"/>
      <c r="R8" s="166"/>
      <c r="T8" s="165"/>
      <c r="U8" s="174"/>
      <c r="V8" s="174"/>
      <c r="W8" s="175"/>
      <c r="X8" s="174"/>
      <c r="Y8" s="174"/>
      <c r="Z8" s="169"/>
      <c r="AA8" s="167"/>
      <c r="AB8" s="169"/>
      <c r="AC8" s="167"/>
      <c r="AD8" s="167"/>
      <c r="AE8" s="174"/>
      <c r="AF8" s="174"/>
      <c r="AG8" s="174"/>
      <c r="AH8" s="174"/>
      <c r="AI8" s="174"/>
      <c r="AJ8" s="166"/>
    </row>
    <row r="9" spans="2:36" ht="9" customHeight="1" thickBot="1" x14ac:dyDescent="0.3">
      <c r="B9" s="176"/>
      <c r="C9" s="177"/>
      <c r="D9" s="177"/>
      <c r="E9" s="178"/>
      <c r="F9" s="177"/>
      <c r="G9" s="177"/>
      <c r="H9" s="178"/>
      <c r="I9" s="177"/>
      <c r="J9" s="178"/>
      <c r="K9" s="177"/>
      <c r="L9" s="177"/>
      <c r="M9" s="177"/>
      <c r="N9" s="177"/>
      <c r="O9" s="177"/>
      <c r="P9" s="177"/>
      <c r="Q9" s="177"/>
      <c r="R9" s="179"/>
      <c r="T9" s="176"/>
      <c r="U9" s="177"/>
      <c r="V9" s="177"/>
      <c r="W9" s="178"/>
      <c r="X9" s="177"/>
      <c r="Y9" s="177"/>
      <c r="Z9" s="178"/>
      <c r="AA9" s="177"/>
      <c r="AB9" s="178"/>
      <c r="AC9" s="177"/>
      <c r="AD9" s="177"/>
      <c r="AE9" s="177"/>
      <c r="AF9" s="177"/>
      <c r="AG9" s="177"/>
      <c r="AH9" s="177"/>
      <c r="AI9" s="177"/>
      <c r="AJ9" s="179"/>
    </row>
    <row r="10" spans="2:36" ht="15" customHeight="1" thickBot="1" x14ac:dyDescent="0.3"/>
    <row r="11" spans="2:36" ht="6" customHeight="1" x14ac:dyDescent="0.25">
      <c r="B11" s="161"/>
      <c r="C11" s="162"/>
      <c r="D11" s="162"/>
      <c r="E11" s="163"/>
      <c r="F11" s="162"/>
      <c r="G11" s="162"/>
      <c r="H11" s="163"/>
      <c r="I11" s="162"/>
      <c r="J11" s="163"/>
      <c r="K11" s="162"/>
      <c r="L11" s="162"/>
      <c r="M11" s="162"/>
      <c r="N11" s="162"/>
      <c r="O11" s="162"/>
      <c r="P11" s="162"/>
      <c r="Q11" s="162"/>
      <c r="R11" s="164"/>
      <c r="T11" s="161"/>
      <c r="U11" s="162"/>
      <c r="V11" s="162"/>
      <c r="W11" s="163"/>
      <c r="X11" s="162"/>
      <c r="Y11" s="162"/>
      <c r="Z11" s="163"/>
      <c r="AA11" s="162"/>
      <c r="AB11" s="163"/>
      <c r="AC11" s="162"/>
      <c r="AD11" s="162"/>
      <c r="AE11" s="162"/>
      <c r="AF11" s="162"/>
      <c r="AG11" s="162"/>
      <c r="AH11" s="162"/>
      <c r="AI11" s="162"/>
      <c r="AJ11" s="164"/>
    </row>
    <row r="12" spans="2:36" ht="12.75" customHeight="1" x14ac:dyDescent="0.25">
      <c r="B12" s="165"/>
      <c r="C12" s="289" t="str">
        <f>C3</f>
        <v>Federação Paulista de Futebol de Mesa - Litovale</v>
      </c>
      <c r="D12" s="290"/>
      <c r="E12" s="290"/>
      <c r="F12" s="290"/>
      <c r="G12" s="290"/>
      <c r="H12" s="290"/>
      <c r="I12" s="290"/>
      <c r="J12" s="290"/>
      <c r="K12" s="290"/>
      <c r="L12" s="290"/>
      <c r="M12" s="290"/>
      <c r="N12" s="290"/>
      <c r="O12" s="290"/>
      <c r="P12" s="290"/>
      <c r="Q12" s="291"/>
      <c r="R12" s="166"/>
      <c r="T12" s="165"/>
      <c r="U12" s="289" t="str">
        <f>C12</f>
        <v>Federação Paulista de Futebol de Mesa - Litovale</v>
      </c>
      <c r="V12" s="290"/>
      <c r="W12" s="290"/>
      <c r="X12" s="290"/>
      <c r="Y12" s="290"/>
      <c r="Z12" s="290"/>
      <c r="AA12" s="290"/>
      <c r="AB12" s="290"/>
      <c r="AC12" s="290"/>
      <c r="AD12" s="290"/>
      <c r="AE12" s="290"/>
      <c r="AF12" s="290"/>
      <c r="AG12" s="290"/>
      <c r="AH12" s="290"/>
      <c r="AI12" s="291"/>
      <c r="AJ12" s="166"/>
    </row>
    <row r="13" spans="2:36" ht="14.25" customHeight="1" thickBot="1" x14ac:dyDescent="0.3">
      <c r="B13" s="165"/>
      <c r="C13" s="167"/>
      <c r="D13" s="168" t="s">
        <v>92</v>
      </c>
      <c r="E13" s="169">
        <v>2</v>
      </c>
      <c r="F13" s="167"/>
      <c r="G13" s="167"/>
      <c r="H13" s="169"/>
      <c r="I13" s="167"/>
      <c r="J13" s="169" t="str">
        <f>J4</f>
        <v>5ª Rodada</v>
      </c>
      <c r="K13" s="167"/>
      <c r="L13" s="167"/>
      <c r="M13" s="167"/>
      <c r="N13" s="167"/>
      <c r="O13" s="167"/>
      <c r="P13" s="167"/>
      <c r="Q13" s="167"/>
      <c r="R13" s="166"/>
      <c r="T13" s="165"/>
      <c r="U13" s="167"/>
      <c r="V13" s="168" t="s">
        <v>92</v>
      </c>
      <c r="W13" s="169">
        <v>3</v>
      </c>
      <c r="X13" s="167"/>
      <c r="Y13" s="167"/>
      <c r="Z13" s="169"/>
      <c r="AA13" s="167"/>
      <c r="AB13" s="169" t="str">
        <f>J4</f>
        <v>5ª Rodada</v>
      </c>
      <c r="AC13" s="167"/>
      <c r="AD13" s="167"/>
      <c r="AE13" s="167"/>
      <c r="AF13" s="167"/>
      <c r="AG13" s="167"/>
      <c r="AH13" s="167"/>
      <c r="AI13" s="167"/>
      <c r="AJ13" s="166"/>
    </row>
    <row r="14" spans="2:36" ht="22.5" customHeight="1" thickBot="1" x14ac:dyDescent="0.3">
      <c r="B14" s="165"/>
      <c r="C14" s="296" t="str">
        <f>Súmula!AK15</f>
        <v>TONNIL</v>
      </c>
      <c r="D14" s="297"/>
      <c r="E14" s="297"/>
      <c r="F14" s="297"/>
      <c r="G14" s="298"/>
      <c r="H14" s="169"/>
      <c r="I14" s="170"/>
      <c r="J14" s="171" t="s">
        <v>0</v>
      </c>
      <c r="K14" s="170"/>
      <c r="L14" s="167"/>
      <c r="M14" s="293" t="str">
        <f>Súmula!AS15</f>
        <v>MARCÃO DIAS</v>
      </c>
      <c r="N14" s="294"/>
      <c r="O14" s="294"/>
      <c r="P14" s="294"/>
      <c r="Q14" s="295"/>
      <c r="R14" s="166"/>
      <c r="T14" s="165"/>
      <c r="U14" s="296" t="str">
        <f>Súmula!AK18</f>
        <v>SÍRIO</v>
      </c>
      <c r="V14" s="297"/>
      <c r="W14" s="297"/>
      <c r="X14" s="297"/>
      <c r="Y14" s="298"/>
      <c r="Z14" s="169"/>
      <c r="AA14" s="170"/>
      <c r="AB14" s="171" t="s">
        <v>0</v>
      </c>
      <c r="AC14" s="170"/>
      <c r="AD14" s="167"/>
      <c r="AE14" s="293" t="str">
        <f>Súmula!AS18</f>
        <v>MARCIO COSTA</v>
      </c>
      <c r="AF14" s="294"/>
      <c r="AG14" s="294"/>
      <c r="AH14" s="294"/>
      <c r="AI14" s="295"/>
      <c r="AJ14" s="166"/>
    </row>
    <row r="15" spans="2:36" ht="20.100000000000001" customHeight="1" x14ac:dyDescent="0.25">
      <c r="B15" s="165"/>
      <c r="C15" s="172"/>
      <c r="D15" s="172"/>
      <c r="E15" s="173"/>
      <c r="F15" s="172"/>
      <c r="G15" s="172"/>
      <c r="H15" s="169"/>
      <c r="I15" s="167"/>
      <c r="J15" s="169"/>
      <c r="K15" s="167"/>
      <c r="L15" s="167"/>
      <c r="M15" s="172"/>
      <c r="N15" s="172"/>
      <c r="O15" s="172"/>
      <c r="P15" s="172"/>
      <c r="Q15" s="172"/>
      <c r="R15" s="166"/>
      <c r="T15" s="165"/>
      <c r="U15" s="172"/>
      <c r="V15" s="172"/>
      <c r="W15" s="173"/>
      <c r="X15" s="172"/>
      <c r="Y15" s="172"/>
      <c r="Z15" s="169"/>
      <c r="AA15" s="167"/>
      <c r="AB15" s="169"/>
      <c r="AC15" s="167"/>
      <c r="AD15" s="167"/>
      <c r="AE15" s="172"/>
      <c r="AF15" s="172"/>
      <c r="AG15" s="172"/>
      <c r="AH15" s="172"/>
      <c r="AI15" s="172"/>
      <c r="AJ15" s="166"/>
    </row>
    <row r="16" spans="2:36" ht="20.100000000000001" customHeight="1" x14ac:dyDescent="0.25">
      <c r="B16" s="165"/>
      <c r="C16" s="172"/>
      <c r="D16" s="172"/>
      <c r="E16" s="173"/>
      <c r="F16" s="172"/>
      <c r="G16" s="172"/>
      <c r="H16" s="169"/>
      <c r="I16" s="167"/>
      <c r="J16" s="169"/>
      <c r="K16" s="167"/>
      <c r="L16" s="167"/>
      <c r="M16" s="172"/>
      <c r="N16" s="172"/>
      <c r="O16" s="172"/>
      <c r="P16" s="172"/>
      <c r="Q16" s="172"/>
      <c r="R16" s="166"/>
      <c r="T16" s="165"/>
      <c r="U16" s="172"/>
      <c r="V16" s="172"/>
      <c r="W16" s="173"/>
      <c r="X16" s="172"/>
      <c r="Y16" s="172"/>
      <c r="Z16" s="169"/>
      <c r="AA16" s="167"/>
      <c r="AB16" s="169"/>
      <c r="AC16" s="167"/>
      <c r="AD16" s="167"/>
      <c r="AE16" s="172"/>
      <c r="AF16" s="172"/>
      <c r="AG16" s="172"/>
      <c r="AH16" s="172"/>
      <c r="AI16" s="172"/>
      <c r="AJ16" s="166"/>
    </row>
    <row r="17" spans="2:37" ht="20.100000000000001" customHeight="1" x14ac:dyDescent="0.25">
      <c r="B17" s="165"/>
      <c r="C17" s="174"/>
      <c r="D17" s="174"/>
      <c r="E17" s="175"/>
      <c r="F17" s="174"/>
      <c r="G17" s="174"/>
      <c r="H17" s="169"/>
      <c r="I17" s="167"/>
      <c r="J17" s="169"/>
      <c r="K17" s="167"/>
      <c r="L17" s="167"/>
      <c r="M17" s="174"/>
      <c r="N17" s="174"/>
      <c r="O17" s="174"/>
      <c r="P17" s="174"/>
      <c r="Q17" s="174"/>
      <c r="R17" s="166"/>
      <c r="T17" s="165"/>
      <c r="U17" s="174"/>
      <c r="V17" s="174"/>
      <c r="W17" s="175"/>
      <c r="X17" s="174"/>
      <c r="Y17" s="174"/>
      <c r="Z17" s="169"/>
      <c r="AA17" s="167"/>
      <c r="AB17" s="169"/>
      <c r="AC17" s="167"/>
      <c r="AD17" s="167"/>
      <c r="AE17" s="174"/>
      <c r="AF17" s="174"/>
      <c r="AG17" s="174"/>
      <c r="AH17" s="174"/>
      <c r="AI17" s="174"/>
      <c r="AJ17" s="166"/>
    </row>
    <row r="18" spans="2:37" ht="9" customHeight="1" thickBot="1" x14ac:dyDescent="0.3">
      <c r="B18" s="176"/>
      <c r="C18" s="177"/>
      <c r="D18" s="177"/>
      <c r="E18" s="178"/>
      <c r="F18" s="177"/>
      <c r="G18" s="177"/>
      <c r="H18" s="178"/>
      <c r="I18" s="177"/>
      <c r="J18" s="178"/>
      <c r="K18" s="177"/>
      <c r="L18" s="177"/>
      <c r="M18" s="177"/>
      <c r="N18" s="177"/>
      <c r="O18" s="177"/>
      <c r="P18" s="177"/>
      <c r="Q18" s="177"/>
      <c r="R18" s="179"/>
      <c r="T18" s="176"/>
      <c r="U18" s="177"/>
      <c r="V18" s="177"/>
      <c r="W18" s="178"/>
      <c r="X18" s="177"/>
      <c r="Y18" s="177"/>
      <c r="Z18" s="178"/>
      <c r="AA18" s="177"/>
      <c r="AB18" s="178"/>
      <c r="AC18" s="177"/>
      <c r="AD18" s="177"/>
      <c r="AE18" s="177"/>
      <c r="AF18" s="177"/>
      <c r="AG18" s="177"/>
      <c r="AH18" s="177"/>
      <c r="AI18" s="177"/>
      <c r="AJ18" s="179"/>
    </row>
    <row r="19" spans="2:37" ht="15" customHeight="1" thickBot="1" x14ac:dyDescent="0.3"/>
    <row r="20" spans="2:37" ht="6" customHeight="1" x14ac:dyDescent="0.25">
      <c r="B20" s="161"/>
      <c r="C20" s="162"/>
      <c r="D20" s="162"/>
      <c r="E20" s="163"/>
      <c r="F20" s="162"/>
      <c r="G20" s="162"/>
      <c r="H20" s="163"/>
      <c r="I20" s="162"/>
      <c r="J20" s="163"/>
      <c r="K20" s="162"/>
      <c r="L20" s="162"/>
      <c r="M20" s="162"/>
      <c r="N20" s="162"/>
      <c r="O20" s="162"/>
      <c r="P20" s="162"/>
      <c r="Q20" s="162"/>
      <c r="R20" s="164"/>
      <c r="T20" s="167"/>
      <c r="U20" s="167"/>
      <c r="V20" s="167"/>
      <c r="W20" s="169"/>
      <c r="X20" s="167"/>
      <c r="Y20" s="167"/>
      <c r="Z20" s="169"/>
      <c r="AA20" s="167"/>
      <c r="AB20" s="169"/>
      <c r="AC20" s="167"/>
      <c r="AD20" s="167"/>
      <c r="AE20" s="167"/>
      <c r="AF20" s="167"/>
      <c r="AG20" s="167"/>
      <c r="AH20" s="167"/>
      <c r="AI20" s="167"/>
      <c r="AJ20" s="167"/>
      <c r="AK20" s="167"/>
    </row>
    <row r="21" spans="2:37" ht="12.75" customHeight="1" x14ac:dyDescent="0.25">
      <c r="B21" s="165"/>
      <c r="C21" s="289" t="str">
        <f>C3</f>
        <v>Federação Paulista de Futebol de Mesa - Litovale</v>
      </c>
      <c r="D21" s="290"/>
      <c r="E21" s="290"/>
      <c r="F21" s="290"/>
      <c r="G21" s="290"/>
      <c r="H21" s="290"/>
      <c r="I21" s="290"/>
      <c r="J21" s="290"/>
      <c r="K21" s="290"/>
      <c r="L21" s="290"/>
      <c r="M21" s="290"/>
      <c r="N21" s="290"/>
      <c r="O21" s="290"/>
      <c r="P21" s="290"/>
      <c r="Q21" s="291"/>
      <c r="R21" s="166"/>
      <c r="T21" s="167"/>
      <c r="U21" s="292"/>
      <c r="V21" s="292"/>
      <c r="W21" s="292"/>
      <c r="X21" s="292"/>
      <c r="Y21" s="292"/>
      <c r="Z21" s="292"/>
      <c r="AA21" s="292"/>
      <c r="AB21" s="292"/>
      <c r="AC21" s="292"/>
      <c r="AD21" s="292"/>
      <c r="AE21" s="292"/>
      <c r="AF21" s="292"/>
      <c r="AG21" s="292"/>
      <c r="AH21" s="292"/>
      <c r="AI21" s="292"/>
      <c r="AJ21" s="167"/>
      <c r="AK21" s="167"/>
    </row>
    <row r="22" spans="2:37" ht="14.25" customHeight="1" thickBot="1" x14ac:dyDescent="0.3">
      <c r="B22" s="165"/>
      <c r="C22" s="167"/>
      <c r="D22" s="168" t="s">
        <v>92</v>
      </c>
      <c r="E22" s="169">
        <v>4</v>
      </c>
      <c r="F22" s="167"/>
      <c r="G22" s="167"/>
      <c r="H22" s="169"/>
      <c r="I22" s="167"/>
      <c r="J22" s="169" t="str">
        <f>J4</f>
        <v>5ª Rodada</v>
      </c>
      <c r="K22" s="167"/>
      <c r="L22" s="167"/>
      <c r="M22" s="167"/>
      <c r="N22" s="167"/>
      <c r="O22" s="167"/>
      <c r="P22" s="167"/>
      <c r="Q22" s="167"/>
      <c r="R22" s="166"/>
      <c r="T22" s="167"/>
      <c r="U22" s="167"/>
      <c r="V22" s="168"/>
      <c r="W22" s="169"/>
      <c r="X22" s="167"/>
      <c r="Y22" s="167"/>
      <c r="Z22" s="169"/>
      <c r="AA22" s="167"/>
      <c r="AB22" s="169"/>
      <c r="AC22" s="167"/>
      <c r="AD22" s="167"/>
      <c r="AE22" s="167"/>
      <c r="AF22" s="167"/>
      <c r="AG22" s="167"/>
      <c r="AH22" s="167"/>
      <c r="AI22" s="167"/>
      <c r="AJ22" s="167"/>
      <c r="AK22" s="167"/>
    </row>
    <row r="23" spans="2:37" ht="22.5" customHeight="1" thickBot="1" x14ac:dyDescent="0.3">
      <c r="B23" s="165"/>
      <c r="C23" s="296" t="str">
        <f>Súmula!AK21</f>
        <v>TATI</v>
      </c>
      <c r="D23" s="297"/>
      <c r="E23" s="297"/>
      <c r="F23" s="297"/>
      <c r="G23" s="298"/>
      <c r="H23" s="169"/>
      <c r="I23" s="170"/>
      <c r="J23" s="171" t="s">
        <v>0</v>
      </c>
      <c r="K23" s="170"/>
      <c r="L23" s="167"/>
      <c r="M23" s="293" t="str">
        <f>Súmula!AS21</f>
        <v>LIRA</v>
      </c>
      <c r="N23" s="294"/>
      <c r="O23" s="294"/>
      <c r="P23" s="294"/>
      <c r="Q23" s="295"/>
      <c r="R23" s="166"/>
      <c r="T23" s="167"/>
      <c r="U23" s="168"/>
      <c r="V23" s="168"/>
      <c r="W23" s="169"/>
      <c r="X23" s="168"/>
      <c r="Y23" s="168"/>
      <c r="Z23" s="169"/>
      <c r="AA23" s="167"/>
      <c r="AB23" s="171"/>
      <c r="AC23" s="167"/>
      <c r="AD23" s="167"/>
      <c r="AE23" s="181"/>
      <c r="AF23" s="181"/>
      <c r="AG23" s="181"/>
      <c r="AH23" s="181"/>
      <c r="AI23" s="181"/>
      <c r="AJ23" s="167"/>
      <c r="AK23" s="167"/>
    </row>
    <row r="24" spans="2:37" ht="20.100000000000001" customHeight="1" x14ac:dyDescent="0.25">
      <c r="B24" s="165"/>
      <c r="C24" s="172"/>
      <c r="D24" s="172"/>
      <c r="E24" s="173"/>
      <c r="F24" s="172"/>
      <c r="G24" s="172"/>
      <c r="H24" s="169"/>
      <c r="I24" s="167"/>
      <c r="J24" s="169"/>
      <c r="K24" s="167"/>
      <c r="L24" s="167"/>
      <c r="M24" s="172"/>
      <c r="N24" s="172"/>
      <c r="O24" s="172"/>
      <c r="P24" s="172"/>
      <c r="Q24" s="172"/>
      <c r="R24" s="166"/>
      <c r="T24" s="167"/>
      <c r="U24" s="167"/>
      <c r="V24" s="167"/>
      <c r="W24" s="169"/>
      <c r="X24" s="167"/>
      <c r="Y24" s="167"/>
      <c r="Z24" s="169"/>
      <c r="AA24" s="167"/>
      <c r="AB24" s="169"/>
      <c r="AC24" s="167"/>
      <c r="AD24" s="167"/>
      <c r="AE24" s="167"/>
      <c r="AF24" s="167"/>
      <c r="AG24" s="167"/>
      <c r="AH24" s="167"/>
      <c r="AI24" s="167"/>
      <c r="AJ24" s="167"/>
      <c r="AK24" s="167"/>
    </row>
    <row r="25" spans="2:37" ht="20.100000000000001" customHeight="1" x14ac:dyDescent="0.25">
      <c r="B25" s="165"/>
      <c r="C25" s="172"/>
      <c r="D25" s="172"/>
      <c r="E25" s="173"/>
      <c r="F25" s="172"/>
      <c r="G25" s="172"/>
      <c r="H25" s="169"/>
      <c r="I25" s="167"/>
      <c r="J25" s="169"/>
      <c r="K25" s="167"/>
      <c r="L25" s="167"/>
      <c r="M25" s="172"/>
      <c r="N25" s="172"/>
      <c r="O25" s="172"/>
      <c r="P25" s="172"/>
      <c r="Q25" s="172"/>
      <c r="R25" s="166"/>
      <c r="T25" s="167"/>
      <c r="U25" s="167"/>
      <c r="V25" s="167"/>
      <c r="W25" s="169"/>
      <c r="X25" s="167"/>
      <c r="Y25" s="167"/>
      <c r="Z25" s="169"/>
      <c r="AA25" s="167"/>
      <c r="AB25" s="169"/>
      <c r="AC25" s="167"/>
      <c r="AD25" s="167"/>
      <c r="AE25" s="167"/>
      <c r="AF25" s="167"/>
      <c r="AG25" s="167"/>
      <c r="AH25" s="167"/>
      <c r="AI25" s="167"/>
      <c r="AJ25" s="167"/>
      <c r="AK25" s="167"/>
    </row>
    <row r="26" spans="2:37" ht="20.100000000000001" customHeight="1" x14ac:dyDescent="0.25">
      <c r="B26" s="165"/>
      <c r="C26" s="174"/>
      <c r="D26" s="174"/>
      <c r="E26" s="175"/>
      <c r="F26" s="174"/>
      <c r="G26" s="174"/>
      <c r="H26" s="169"/>
      <c r="I26" s="167"/>
      <c r="J26" s="169"/>
      <c r="K26" s="167"/>
      <c r="L26" s="167"/>
      <c r="M26" s="174"/>
      <c r="N26" s="174"/>
      <c r="O26" s="174"/>
      <c r="P26" s="174"/>
      <c r="Q26" s="174"/>
      <c r="R26" s="166"/>
      <c r="T26" s="167"/>
      <c r="U26" s="167"/>
      <c r="V26" s="167"/>
      <c r="W26" s="169"/>
      <c r="X26" s="167"/>
      <c r="Y26" s="167"/>
      <c r="Z26" s="169"/>
      <c r="AA26" s="167"/>
      <c r="AB26" s="169"/>
      <c r="AC26" s="167"/>
      <c r="AD26" s="167"/>
      <c r="AE26" s="167"/>
      <c r="AF26" s="167"/>
      <c r="AG26" s="167"/>
      <c r="AH26" s="167"/>
      <c r="AI26" s="167"/>
      <c r="AJ26" s="167"/>
      <c r="AK26" s="167"/>
    </row>
    <row r="27" spans="2:37" ht="9" customHeight="1" thickBot="1" x14ac:dyDescent="0.3">
      <c r="B27" s="176"/>
      <c r="C27" s="177"/>
      <c r="D27" s="177"/>
      <c r="E27" s="178"/>
      <c r="F27" s="177"/>
      <c r="G27" s="177"/>
      <c r="H27" s="178"/>
      <c r="I27" s="177"/>
      <c r="J27" s="178"/>
      <c r="K27" s="177"/>
      <c r="L27" s="177"/>
      <c r="M27" s="177"/>
      <c r="N27" s="177"/>
      <c r="O27" s="177"/>
      <c r="P27" s="177"/>
      <c r="Q27" s="177"/>
      <c r="R27" s="179"/>
      <c r="T27" s="167"/>
      <c r="U27" s="167"/>
      <c r="V27" s="167"/>
      <c r="W27" s="169"/>
      <c r="X27" s="167"/>
      <c r="Y27" s="167"/>
      <c r="Z27" s="169"/>
      <c r="AA27" s="167"/>
      <c r="AB27" s="169"/>
      <c r="AC27" s="167"/>
      <c r="AD27" s="167"/>
      <c r="AE27" s="167"/>
      <c r="AF27" s="167"/>
      <c r="AG27" s="167"/>
      <c r="AH27" s="167"/>
      <c r="AI27" s="167"/>
      <c r="AJ27" s="167"/>
      <c r="AK27" s="167"/>
    </row>
    <row r="28" spans="2:37" ht="15" customHeight="1" x14ac:dyDescent="0.25"/>
  </sheetData>
  <mergeCells count="16">
    <mergeCell ref="C3:Q3"/>
    <mergeCell ref="U3:AI3"/>
    <mergeCell ref="C5:G5"/>
    <mergeCell ref="M5:Q5"/>
    <mergeCell ref="U5:Y5"/>
    <mergeCell ref="AE5:AI5"/>
    <mergeCell ref="C21:Q21"/>
    <mergeCell ref="U21:AI21"/>
    <mergeCell ref="C23:G23"/>
    <mergeCell ref="M23:Q23"/>
    <mergeCell ref="C12:Q12"/>
    <mergeCell ref="U12:AI12"/>
    <mergeCell ref="C14:G14"/>
    <mergeCell ref="M14:Q14"/>
    <mergeCell ref="U14:Y14"/>
    <mergeCell ref="AE14:AI14"/>
  </mergeCells>
  <pageMargins left="0.47244094488188981" right="0.27559055118110237" top="0.59055118110236227" bottom="0.98425196850393704" header="0.27559055118110237" footer="0.27559055118110237"/>
  <pageSetup paperSize="9" scale="87" orientation="portrait" horizontalDpi="4294967293" verticalDpi="4294967293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E9932-88C2-4742-846F-1FC6439D8D9E}">
  <dimension ref="A1:C385"/>
  <sheetViews>
    <sheetView topLeftCell="A226" workbookViewId="0">
      <selection activeCell="G241" sqref="G241"/>
    </sheetView>
  </sheetViews>
  <sheetFormatPr defaultRowHeight="15.75" x14ac:dyDescent="0.25"/>
  <cols>
    <col min="1" max="1" width="7.85546875" style="256" customWidth="1"/>
    <col min="2" max="2" width="28.7109375" style="257" customWidth="1"/>
    <col min="3" max="3" width="23.42578125" style="258" customWidth="1"/>
  </cols>
  <sheetData>
    <row r="1" spans="1:3" ht="15" x14ac:dyDescent="0.25">
      <c r="A1" s="299" t="s">
        <v>41</v>
      </c>
      <c r="B1" s="301" t="s">
        <v>253</v>
      </c>
      <c r="C1" s="303" t="s">
        <v>254</v>
      </c>
    </row>
    <row r="2" spans="1:3" ht="15" x14ac:dyDescent="0.25">
      <c r="A2" s="300"/>
      <c r="B2" s="302"/>
      <c r="C2" s="304"/>
    </row>
    <row r="3" spans="1:3" x14ac:dyDescent="0.25">
      <c r="A3" s="183">
        <v>2435</v>
      </c>
      <c r="B3" s="184" t="s">
        <v>255</v>
      </c>
      <c r="C3" s="185" t="s">
        <v>256</v>
      </c>
    </row>
    <row r="4" spans="1:3" x14ac:dyDescent="0.25">
      <c r="A4" s="183">
        <v>2436</v>
      </c>
      <c r="B4" s="184" t="s">
        <v>257</v>
      </c>
      <c r="C4" s="185" t="s">
        <v>256</v>
      </c>
    </row>
    <row r="5" spans="1:3" x14ac:dyDescent="0.25">
      <c r="A5" s="183">
        <v>2437</v>
      </c>
      <c r="B5" s="184" t="s">
        <v>258</v>
      </c>
      <c r="C5" s="185" t="s">
        <v>256</v>
      </c>
    </row>
    <row r="6" spans="1:3" x14ac:dyDescent="0.25">
      <c r="A6" s="183">
        <v>2438</v>
      </c>
      <c r="B6" s="186" t="s">
        <v>259</v>
      </c>
      <c r="C6" s="185" t="s">
        <v>256</v>
      </c>
    </row>
    <row r="7" spans="1:3" x14ac:dyDescent="0.25">
      <c r="A7" s="183">
        <v>2439</v>
      </c>
      <c r="B7" s="187" t="s">
        <v>260</v>
      </c>
      <c r="C7" s="185" t="s">
        <v>256</v>
      </c>
    </row>
    <row r="8" spans="1:3" x14ac:dyDescent="0.25">
      <c r="A8" s="183">
        <v>2440</v>
      </c>
      <c r="B8" s="187" t="s">
        <v>261</v>
      </c>
      <c r="C8" s="185" t="s">
        <v>256</v>
      </c>
    </row>
    <row r="9" spans="1:3" x14ac:dyDescent="0.25">
      <c r="A9" s="183">
        <v>2441</v>
      </c>
      <c r="B9" s="188" t="s">
        <v>262</v>
      </c>
      <c r="C9" s="185" t="s">
        <v>256</v>
      </c>
    </row>
    <row r="10" spans="1:3" x14ac:dyDescent="0.25">
      <c r="A10" s="189">
        <v>2041</v>
      </c>
      <c r="B10" s="190" t="s">
        <v>246</v>
      </c>
      <c r="C10" s="185" t="s">
        <v>263</v>
      </c>
    </row>
    <row r="11" spans="1:3" x14ac:dyDescent="0.25">
      <c r="A11" s="183">
        <v>2227</v>
      </c>
      <c r="B11" s="191" t="s">
        <v>100</v>
      </c>
      <c r="C11" s="185" t="s">
        <v>263</v>
      </c>
    </row>
    <row r="12" spans="1:3" x14ac:dyDescent="0.25">
      <c r="A12" s="189">
        <v>2240</v>
      </c>
      <c r="B12" s="190" t="s">
        <v>101</v>
      </c>
      <c r="C12" s="185" t="s">
        <v>263</v>
      </c>
    </row>
    <row r="13" spans="1:3" x14ac:dyDescent="0.25">
      <c r="A13" s="192">
        <v>2260</v>
      </c>
      <c r="B13" s="184" t="s">
        <v>264</v>
      </c>
      <c r="C13" s="185" t="s">
        <v>263</v>
      </c>
    </row>
    <row r="14" spans="1:3" x14ac:dyDescent="0.25">
      <c r="A14" s="193">
        <v>2261</v>
      </c>
      <c r="B14" s="188" t="s">
        <v>265</v>
      </c>
      <c r="C14" s="185" t="s">
        <v>263</v>
      </c>
    </row>
    <row r="15" spans="1:3" x14ac:dyDescent="0.25">
      <c r="A15" s="192">
        <v>2263</v>
      </c>
      <c r="B15" s="184" t="s">
        <v>266</v>
      </c>
      <c r="C15" s="185" t="s">
        <v>263</v>
      </c>
    </row>
    <row r="16" spans="1:3" x14ac:dyDescent="0.25">
      <c r="A16" s="192">
        <v>2264</v>
      </c>
      <c r="B16" s="184" t="s">
        <v>267</v>
      </c>
      <c r="C16" s="185" t="s">
        <v>263</v>
      </c>
    </row>
    <row r="17" spans="1:3" x14ac:dyDescent="0.25">
      <c r="A17" s="192">
        <v>2265</v>
      </c>
      <c r="B17" s="184" t="s">
        <v>102</v>
      </c>
      <c r="C17" s="185" t="s">
        <v>263</v>
      </c>
    </row>
    <row r="18" spans="1:3" x14ac:dyDescent="0.25">
      <c r="A18" s="194">
        <v>2312</v>
      </c>
      <c r="B18" s="187" t="s">
        <v>103</v>
      </c>
      <c r="C18" s="185" t="s">
        <v>263</v>
      </c>
    </row>
    <row r="19" spans="1:3" x14ac:dyDescent="0.25">
      <c r="A19" s="195">
        <v>2426</v>
      </c>
      <c r="B19" s="191" t="s">
        <v>105</v>
      </c>
      <c r="C19" s="196" t="s">
        <v>263</v>
      </c>
    </row>
    <row r="20" spans="1:3" x14ac:dyDescent="0.25">
      <c r="A20" s="197">
        <v>33</v>
      </c>
      <c r="B20" s="198" t="s">
        <v>268</v>
      </c>
      <c r="C20" s="199" t="s">
        <v>269</v>
      </c>
    </row>
    <row r="21" spans="1:3" x14ac:dyDescent="0.25">
      <c r="A21" s="197">
        <v>171</v>
      </c>
      <c r="B21" s="200" t="s">
        <v>270</v>
      </c>
      <c r="C21" s="199" t="s">
        <v>269</v>
      </c>
    </row>
    <row r="22" spans="1:3" x14ac:dyDescent="0.25">
      <c r="A22" s="201">
        <v>639</v>
      </c>
      <c r="B22" s="202" t="s">
        <v>271</v>
      </c>
      <c r="C22" s="199" t="s">
        <v>269</v>
      </c>
    </row>
    <row r="23" spans="1:3" x14ac:dyDescent="0.25">
      <c r="A23" s="197">
        <v>1237</v>
      </c>
      <c r="B23" s="200" t="s">
        <v>272</v>
      </c>
      <c r="C23" s="199" t="s">
        <v>269</v>
      </c>
    </row>
    <row r="24" spans="1:3" x14ac:dyDescent="0.25">
      <c r="A24" s="201">
        <v>1509</v>
      </c>
      <c r="B24" s="202" t="s">
        <v>273</v>
      </c>
      <c r="C24" s="199" t="s">
        <v>269</v>
      </c>
    </row>
    <row r="25" spans="1:3" x14ac:dyDescent="0.25">
      <c r="A25" s="201">
        <v>1614</v>
      </c>
      <c r="B25" s="202" t="s">
        <v>274</v>
      </c>
      <c r="C25" s="199" t="s">
        <v>269</v>
      </c>
    </row>
    <row r="26" spans="1:3" x14ac:dyDescent="0.25">
      <c r="A26" s="201">
        <v>1711</v>
      </c>
      <c r="B26" s="202" t="s">
        <v>275</v>
      </c>
      <c r="C26" s="199" t="s">
        <v>269</v>
      </c>
    </row>
    <row r="27" spans="1:3" x14ac:dyDescent="0.25">
      <c r="A27" s="197">
        <v>1833</v>
      </c>
      <c r="B27" s="200" t="s">
        <v>276</v>
      </c>
      <c r="C27" s="199" t="s">
        <v>269</v>
      </c>
    </row>
    <row r="28" spans="1:3" x14ac:dyDescent="0.25">
      <c r="A28" s="201">
        <v>1835</v>
      </c>
      <c r="B28" s="202" t="s">
        <v>277</v>
      </c>
      <c r="C28" s="199" t="s">
        <v>269</v>
      </c>
    </row>
    <row r="29" spans="1:3" x14ac:dyDescent="0.25">
      <c r="A29" s="197">
        <v>2011</v>
      </c>
      <c r="B29" s="200" t="s">
        <v>278</v>
      </c>
      <c r="C29" s="199" t="s">
        <v>269</v>
      </c>
    </row>
    <row r="30" spans="1:3" x14ac:dyDescent="0.25">
      <c r="A30" s="197">
        <v>2014</v>
      </c>
      <c r="B30" s="203" t="s">
        <v>279</v>
      </c>
      <c r="C30" s="199" t="s">
        <v>269</v>
      </c>
    </row>
    <row r="31" spans="1:3" x14ac:dyDescent="0.25">
      <c r="A31" s="197">
        <v>2044</v>
      </c>
      <c r="B31" s="200" t="s">
        <v>280</v>
      </c>
      <c r="C31" s="199" t="s">
        <v>269</v>
      </c>
    </row>
    <row r="32" spans="1:3" x14ac:dyDescent="0.25">
      <c r="A32" s="197">
        <v>2203</v>
      </c>
      <c r="B32" s="200" t="s">
        <v>281</v>
      </c>
      <c r="C32" s="199" t="s">
        <v>269</v>
      </c>
    </row>
    <row r="33" spans="1:3" x14ac:dyDescent="0.25">
      <c r="A33" s="201">
        <v>2257</v>
      </c>
      <c r="B33" s="204" t="s">
        <v>282</v>
      </c>
      <c r="C33" s="199" t="s">
        <v>269</v>
      </c>
    </row>
    <row r="34" spans="1:3" x14ac:dyDescent="0.25">
      <c r="A34" s="197">
        <v>2320</v>
      </c>
      <c r="B34" s="200" t="s">
        <v>283</v>
      </c>
      <c r="C34" s="199" t="s">
        <v>269</v>
      </c>
    </row>
    <row r="35" spans="1:3" x14ac:dyDescent="0.25">
      <c r="A35" s="197">
        <v>2372</v>
      </c>
      <c r="B35" s="200" t="s">
        <v>284</v>
      </c>
      <c r="C35" s="199" t="s">
        <v>269</v>
      </c>
    </row>
    <row r="36" spans="1:3" x14ac:dyDescent="0.25">
      <c r="A36" s="197">
        <v>2373</v>
      </c>
      <c r="B36" s="200" t="s">
        <v>285</v>
      </c>
      <c r="C36" s="199" t="s">
        <v>269</v>
      </c>
    </row>
    <row r="37" spans="1:3" x14ac:dyDescent="0.25">
      <c r="A37" s="197">
        <v>2380</v>
      </c>
      <c r="B37" s="200" t="s">
        <v>286</v>
      </c>
      <c r="C37" s="199" t="s">
        <v>269</v>
      </c>
    </row>
    <row r="38" spans="1:3" x14ac:dyDescent="0.25">
      <c r="A38" s="197">
        <v>2399</v>
      </c>
      <c r="B38" s="198" t="s">
        <v>287</v>
      </c>
      <c r="C38" s="199" t="s">
        <v>269</v>
      </c>
    </row>
    <row r="39" spans="1:3" x14ac:dyDescent="0.25">
      <c r="A39" s="183">
        <v>2404</v>
      </c>
      <c r="B39" s="200" t="s">
        <v>288</v>
      </c>
      <c r="C39" s="199" t="s">
        <v>269</v>
      </c>
    </row>
    <row r="40" spans="1:3" x14ac:dyDescent="0.25">
      <c r="A40" s="205">
        <v>67</v>
      </c>
      <c r="B40" s="206" t="s">
        <v>289</v>
      </c>
      <c r="C40" s="207" t="s">
        <v>290</v>
      </c>
    </row>
    <row r="41" spans="1:3" x14ac:dyDescent="0.25">
      <c r="A41" s="205">
        <v>98</v>
      </c>
      <c r="B41" s="206" t="s">
        <v>291</v>
      </c>
      <c r="C41" s="207" t="s">
        <v>290</v>
      </c>
    </row>
    <row r="42" spans="1:3" x14ac:dyDescent="0.25">
      <c r="A42" s="205">
        <v>99</v>
      </c>
      <c r="B42" s="206" t="s">
        <v>292</v>
      </c>
      <c r="C42" s="207" t="s">
        <v>290</v>
      </c>
    </row>
    <row r="43" spans="1:3" x14ac:dyDescent="0.25">
      <c r="A43" s="205">
        <v>100</v>
      </c>
      <c r="B43" s="206" t="s">
        <v>293</v>
      </c>
      <c r="C43" s="207" t="s">
        <v>290</v>
      </c>
    </row>
    <row r="44" spans="1:3" x14ac:dyDescent="0.25">
      <c r="A44" s="205">
        <v>101</v>
      </c>
      <c r="B44" s="206" t="s">
        <v>294</v>
      </c>
      <c r="C44" s="207" t="s">
        <v>290</v>
      </c>
    </row>
    <row r="45" spans="1:3" x14ac:dyDescent="0.25">
      <c r="A45" s="208">
        <v>1870</v>
      </c>
      <c r="B45" s="203" t="s">
        <v>295</v>
      </c>
      <c r="C45" s="199" t="s">
        <v>290</v>
      </c>
    </row>
    <row r="46" spans="1:3" x14ac:dyDescent="0.25">
      <c r="A46" s="205">
        <v>2274</v>
      </c>
      <c r="B46" s="206" t="s">
        <v>296</v>
      </c>
      <c r="C46" s="207" t="s">
        <v>290</v>
      </c>
    </row>
    <row r="47" spans="1:3" x14ac:dyDescent="0.25">
      <c r="A47" s="205">
        <v>2275</v>
      </c>
      <c r="B47" s="206" t="s">
        <v>297</v>
      </c>
      <c r="C47" s="207" t="s">
        <v>290</v>
      </c>
    </row>
    <row r="48" spans="1:3" x14ac:dyDescent="0.25">
      <c r="A48" s="209">
        <v>2276</v>
      </c>
      <c r="B48" s="210" t="s">
        <v>298</v>
      </c>
      <c r="C48" s="207" t="s">
        <v>290</v>
      </c>
    </row>
    <row r="49" spans="1:3" x14ac:dyDescent="0.25">
      <c r="A49" s="211">
        <v>59</v>
      </c>
      <c r="B49" s="186" t="s">
        <v>299</v>
      </c>
      <c r="C49" s="185" t="s">
        <v>300</v>
      </c>
    </row>
    <row r="50" spans="1:3" x14ac:dyDescent="0.25">
      <c r="A50" s="212">
        <v>64</v>
      </c>
      <c r="B50" s="213" t="s">
        <v>301</v>
      </c>
      <c r="C50" s="185" t="s">
        <v>300</v>
      </c>
    </row>
    <row r="51" spans="1:3" x14ac:dyDescent="0.25">
      <c r="A51" s="212">
        <v>658</v>
      </c>
      <c r="B51" s="213" t="s">
        <v>302</v>
      </c>
      <c r="C51" s="185" t="s">
        <v>300</v>
      </c>
    </row>
    <row r="52" spans="1:3" x14ac:dyDescent="0.25">
      <c r="A52" s="214">
        <v>659</v>
      </c>
      <c r="B52" s="202" t="s">
        <v>303</v>
      </c>
      <c r="C52" s="215" t="s">
        <v>300</v>
      </c>
    </row>
    <row r="53" spans="1:3" x14ac:dyDescent="0.25">
      <c r="A53" s="211">
        <v>751</v>
      </c>
      <c r="B53" s="186" t="s">
        <v>304</v>
      </c>
      <c r="C53" s="185" t="s">
        <v>300</v>
      </c>
    </row>
    <row r="54" spans="1:3" x14ac:dyDescent="0.25">
      <c r="A54" s="211">
        <v>754</v>
      </c>
      <c r="B54" s="186" t="s">
        <v>305</v>
      </c>
      <c r="C54" s="185" t="s">
        <v>300</v>
      </c>
    </row>
    <row r="55" spans="1:3" x14ac:dyDescent="0.25">
      <c r="A55" s="211">
        <v>759</v>
      </c>
      <c r="B55" s="186" t="s">
        <v>306</v>
      </c>
      <c r="C55" s="185" t="s">
        <v>300</v>
      </c>
    </row>
    <row r="56" spans="1:3" x14ac:dyDescent="0.25">
      <c r="A56" s="212">
        <v>1823</v>
      </c>
      <c r="B56" s="186" t="s">
        <v>307</v>
      </c>
      <c r="C56" s="185" t="s">
        <v>300</v>
      </c>
    </row>
    <row r="57" spans="1:3" x14ac:dyDescent="0.25">
      <c r="A57" s="212">
        <v>1911</v>
      </c>
      <c r="B57" s="213" t="s">
        <v>308</v>
      </c>
      <c r="C57" s="185" t="s">
        <v>300</v>
      </c>
    </row>
    <row r="58" spans="1:3" x14ac:dyDescent="0.25">
      <c r="A58" s="211">
        <v>1916</v>
      </c>
      <c r="B58" s="186" t="s">
        <v>309</v>
      </c>
      <c r="C58" s="185" t="s">
        <v>300</v>
      </c>
    </row>
    <row r="59" spans="1:3" x14ac:dyDescent="0.25">
      <c r="A59" s="212">
        <v>1918</v>
      </c>
      <c r="B59" s="216" t="s">
        <v>310</v>
      </c>
      <c r="C59" s="185" t="s">
        <v>300</v>
      </c>
    </row>
    <row r="60" spans="1:3" x14ac:dyDescent="0.25">
      <c r="A60" s="211">
        <v>1919</v>
      </c>
      <c r="B60" s="186" t="s">
        <v>311</v>
      </c>
      <c r="C60" s="185" t="s">
        <v>300</v>
      </c>
    </row>
    <row r="61" spans="1:3" x14ac:dyDescent="0.25">
      <c r="A61" s="211">
        <v>1920</v>
      </c>
      <c r="B61" s="186" t="s">
        <v>312</v>
      </c>
      <c r="C61" s="185" t="s">
        <v>300</v>
      </c>
    </row>
    <row r="62" spans="1:3" x14ac:dyDescent="0.25">
      <c r="A62" s="217">
        <v>1923</v>
      </c>
      <c r="B62" s="216" t="s">
        <v>313</v>
      </c>
      <c r="C62" s="185" t="s">
        <v>300</v>
      </c>
    </row>
    <row r="63" spans="1:3" x14ac:dyDescent="0.25">
      <c r="A63" s="217">
        <v>1925</v>
      </c>
      <c r="B63" s="216" t="s">
        <v>314</v>
      </c>
      <c r="C63" s="185" t="s">
        <v>300</v>
      </c>
    </row>
    <row r="64" spans="1:3" x14ac:dyDescent="0.25">
      <c r="A64" s="212">
        <v>2165</v>
      </c>
      <c r="B64" s="213" t="s">
        <v>315</v>
      </c>
      <c r="C64" s="185" t="s">
        <v>300</v>
      </c>
    </row>
    <row r="65" spans="1:3" x14ac:dyDescent="0.25">
      <c r="A65" s="211">
        <v>2196</v>
      </c>
      <c r="B65" s="186" t="s">
        <v>316</v>
      </c>
      <c r="C65" s="185" t="s">
        <v>300</v>
      </c>
    </row>
    <row r="66" spans="1:3" x14ac:dyDescent="0.25">
      <c r="A66" s="212">
        <v>2200</v>
      </c>
      <c r="B66" s="186" t="s">
        <v>317</v>
      </c>
      <c r="C66" s="185" t="s">
        <v>300</v>
      </c>
    </row>
    <row r="67" spans="1:3" x14ac:dyDescent="0.25">
      <c r="A67" s="212">
        <v>2413</v>
      </c>
      <c r="B67" s="186" t="s">
        <v>318</v>
      </c>
      <c r="C67" s="185" t="s">
        <v>300</v>
      </c>
    </row>
    <row r="68" spans="1:3" x14ac:dyDescent="0.25">
      <c r="A68" s="212">
        <v>2414</v>
      </c>
      <c r="B68" s="216" t="s">
        <v>319</v>
      </c>
      <c r="C68" s="185" t="s">
        <v>300</v>
      </c>
    </row>
    <row r="69" spans="1:3" x14ac:dyDescent="0.25">
      <c r="A69" s="197">
        <v>150</v>
      </c>
      <c r="B69" s="198" t="s">
        <v>320</v>
      </c>
      <c r="C69" s="199" t="s">
        <v>321</v>
      </c>
    </row>
    <row r="70" spans="1:3" x14ac:dyDescent="0.25">
      <c r="A70" s="197">
        <v>1152</v>
      </c>
      <c r="B70" s="200" t="s">
        <v>322</v>
      </c>
      <c r="C70" s="199" t="s">
        <v>321</v>
      </c>
    </row>
    <row r="71" spans="1:3" x14ac:dyDescent="0.25">
      <c r="A71" s="197">
        <v>1156</v>
      </c>
      <c r="B71" s="200" t="s">
        <v>323</v>
      </c>
      <c r="C71" s="199" t="s">
        <v>321</v>
      </c>
    </row>
    <row r="72" spans="1:3" x14ac:dyDescent="0.25">
      <c r="A72" s="197">
        <v>1159</v>
      </c>
      <c r="B72" s="200" t="s">
        <v>324</v>
      </c>
      <c r="C72" s="199" t="s">
        <v>321</v>
      </c>
    </row>
    <row r="73" spans="1:3" x14ac:dyDescent="0.25">
      <c r="A73" s="197">
        <v>1162</v>
      </c>
      <c r="B73" s="200" t="s">
        <v>325</v>
      </c>
      <c r="C73" s="199" t="s">
        <v>321</v>
      </c>
    </row>
    <row r="74" spans="1:3" x14ac:dyDescent="0.25">
      <c r="A74" s="197">
        <v>1510</v>
      </c>
      <c r="B74" s="200" t="s">
        <v>326</v>
      </c>
      <c r="C74" s="199" t="s">
        <v>321</v>
      </c>
    </row>
    <row r="75" spans="1:3" x14ac:dyDescent="0.25">
      <c r="A75" s="197">
        <v>1513</v>
      </c>
      <c r="B75" s="200" t="s">
        <v>327</v>
      </c>
      <c r="C75" s="199" t="s">
        <v>321</v>
      </c>
    </row>
    <row r="76" spans="1:3" x14ac:dyDescent="0.25">
      <c r="A76" s="197">
        <v>2007</v>
      </c>
      <c r="B76" s="200" t="s">
        <v>328</v>
      </c>
      <c r="C76" s="199" t="s">
        <v>321</v>
      </c>
    </row>
    <row r="77" spans="1:3" x14ac:dyDescent="0.25">
      <c r="A77" s="197">
        <v>2315</v>
      </c>
      <c r="B77" s="200" t="s">
        <v>329</v>
      </c>
      <c r="C77" s="199" t="s">
        <v>321</v>
      </c>
    </row>
    <row r="78" spans="1:3" x14ac:dyDescent="0.25">
      <c r="A78" s="197">
        <v>2316</v>
      </c>
      <c r="B78" s="200" t="s">
        <v>330</v>
      </c>
      <c r="C78" s="199" t="s">
        <v>321</v>
      </c>
    </row>
    <row r="79" spans="1:3" x14ac:dyDescent="0.25">
      <c r="A79" s="197">
        <v>134</v>
      </c>
      <c r="B79" s="200" t="s">
        <v>228</v>
      </c>
      <c r="C79" s="199" t="s">
        <v>331</v>
      </c>
    </row>
    <row r="80" spans="1:3" x14ac:dyDescent="0.25">
      <c r="A80" s="197">
        <v>167</v>
      </c>
      <c r="B80" s="200" t="s">
        <v>229</v>
      </c>
      <c r="C80" s="199" t="s">
        <v>331</v>
      </c>
    </row>
    <row r="81" spans="1:3" x14ac:dyDescent="0.25">
      <c r="A81" s="197">
        <v>782</v>
      </c>
      <c r="B81" s="200" t="s">
        <v>233</v>
      </c>
      <c r="C81" s="199" t="s">
        <v>331</v>
      </c>
    </row>
    <row r="82" spans="1:3" x14ac:dyDescent="0.25">
      <c r="A82" s="197">
        <v>969</v>
      </c>
      <c r="B82" s="200" t="s">
        <v>234</v>
      </c>
      <c r="C82" s="199" t="s">
        <v>331</v>
      </c>
    </row>
    <row r="83" spans="1:3" x14ac:dyDescent="0.25">
      <c r="A83" s="197">
        <v>1722</v>
      </c>
      <c r="B83" s="200" t="s">
        <v>241</v>
      </c>
      <c r="C83" s="199" t="s">
        <v>331</v>
      </c>
    </row>
    <row r="84" spans="1:3" x14ac:dyDescent="0.25">
      <c r="A84" s="197">
        <v>1723</v>
      </c>
      <c r="B84" s="200" t="s">
        <v>242</v>
      </c>
      <c r="C84" s="199" t="s">
        <v>331</v>
      </c>
    </row>
    <row r="85" spans="1:3" x14ac:dyDescent="0.25">
      <c r="A85" s="197">
        <v>1844</v>
      </c>
      <c r="B85" s="200" t="s">
        <v>243</v>
      </c>
      <c r="C85" s="199" t="s">
        <v>331</v>
      </c>
    </row>
    <row r="86" spans="1:3" x14ac:dyDescent="0.25">
      <c r="A86" s="197">
        <v>1864</v>
      </c>
      <c r="B86" s="198" t="s">
        <v>332</v>
      </c>
      <c r="C86" s="199" t="s">
        <v>331</v>
      </c>
    </row>
    <row r="87" spans="1:3" x14ac:dyDescent="0.25">
      <c r="A87" s="197">
        <v>2219</v>
      </c>
      <c r="B87" s="200" t="s">
        <v>333</v>
      </c>
      <c r="C87" s="199" t="s">
        <v>331</v>
      </c>
    </row>
    <row r="88" spans="1:3" x14ac:dyDescent="0.25">
      <c r="A88" s="197">
        <v>2318</v>
      </c>
      <c r="B88" s="200" t="s">
        <v>334</v>
      </c>
      <c r="C88" s="199" t="s">
        <v>331</v>
      </c>
    </row>
    <row r="89" spans="1:3" x14ac:dyDescent="0.25">
      <c r="A89" s="197">
        <v>2365</v>
      </c>
      <c r="B89" s="200" t="s">
        <v>250</v>
      </c>
      <c r="C89" s="199" t="s">
        <v>331</v>
      </c>
    </row>
    <row r="90" spans="1:3" x14ac:dyDescent="0.25">
      <c r="A90" s="197">
        <v>2378</v>
      </c>
      <c r="B90" s="200" t="s">
        <v>251</v>
      </c>
      <c r="C90" s="199" t="s">
        <v>331</v>
      </c>
    </row>
    <row r="91" spans="1:3" x14ac:dyDescent="0.25">
      <c r="A91" s="197">
        <v>2433</v>
      </c>
      <c r="B91" s="200" t="s">
        <v>335</v>
      </c>
      <c r="C91" s="199" t="s">
        <v>331</v>
      </c>
    </row>
    <row r="92" spans="1:3" x14ac:dyDescent="0.25">
      <c r="A92" s="197">
        <v>32</v>
      </c>
      <c r="B92" s="200" t="s">
        <v>111</v>
      </c>
      <c r="C92" s="199" t="s">
        <v>336</v>
      </c>
    </row>
    <row r="93" spans="1:3" x14ac:dyDescent="0.25">
      <c r="A93" s="197">
        <v>48</v>
      </c>
      <c r="B93" s="200" t="s">
        <v>337</v>
      </c>
      <c r="C93" s="199" t="s">
        <v>336</v>
      </c>
    </row>
    <row r="94" spans="1:3" x14ac:dyDescent="0.25">
      <c r="A94" s="197">
        <v>487</v>
      </c>
      <c r="B94" s="200" t="s">
        <v>209</v>
      </c>
      <c r="C94" s="199" t="s">
        <v>336</v>
      </c>
    </row>
    <row r="95" spans="1:3" x14ac:dyDescent="0.25">
      <c r="A95" s="197">
        <v>499</v>
      </c>
      <c r="B95" s="200" t="s">
        <v>230</v>
      </c>
      <c r="C95" s="199" t="s">
        <v>336</v>
      </c>
    </row>
    <row r="96" spans="1:3" x14ac:dyDescent="0.25">
      <c r="A96" s="197">
        <v>579</v>
      </c>
      <c r="B96" s="200" t="s">
        <v>231</v>
      </c>
      <c r="C96" s="199" t="s">
        <v>336</v>
      </c>
    </row>
    <row r="97" spans="1:3" x14ac:dyDescent="0.25">
      <c r="A97" s="201">
        <v>1000</v>
      </c>
      <c r="B97" s="218" t="s">
        <v>134</v>
      </c>
      <c r="C97" s="199" t="s">
        <v>336</v>
      </c>
    </row>
    <row r="98" spans="1:3" x14ac:dyDescent="0.25">
      <c r="A98" s="183">
        <v>1042</v>
      </c>
      <c r="B98" s="200" t="s">
        <v>112</v>
      </c>
      <c r="C98" s="199" t="s">
        <v>336</v>
      </c>
    </row>
    <row r="99" spans="1:3" x14ac:dyDescent="0.25">
      <c r="A99" s="197">
        <v>1066</v>
      </c>
      <c r="B99" s="198" t="s">
        <v>338</v>
      </c>
      <c r="C99" s="199" t="s">
        <v>336</v>
      </c>
    </row>
    <row r="100" spans="1:3" x14ac:dyDescent="0.25">
      <c r="A100" s="197">
        <v>1086</v>
      </c>
      <c r="B100" s="200" t="s">
        <v>236</v>
      </c>
      <c r="C100" s="199" t="s">
        <v>336</v>
      </c>
    </row>
    <row r="101" spans="1:3" x14ac:dyDescent="0.25">
      <c r="A101" s="197">
        <v>1210</v>
      </c>
      <c r="B101" s="200" t="s">
        <v>238</v>
      </c>
      <c r="C101" s="199" t="s">
        <v>336</v>
      </c>
    </row>
    <row r="102" spans="1:3" x14ac:dyDescent="0.25">
      <c r="A102" s="201">
        <v>1423</v>
      </c>
      <c r="B102" s="218" t="s">
        <v>114</v>
      </c>
      <c r="C102" s="199" t="s">
        <v>336</v>
      </c>
    </row>
    <row r="103" spans="1:3" x14ac:dyDescent="0.25">
      <c r="A103" s="197">
        <v>1437</v>
      </c>
      <c r="B103" s="200" t="s">
        <v>227</v>
      </c>
      <c r="C103" s="199" t="s">
        <v>336</v>
      </c>
    </row>
    <row r="104" spans="1:3" x14ac:dyDescent="0.25">
      <c r="A104" s="197">
        <v>1460</v>
      </c>
      <c r="B104" s="203" t="s">
        <v>226</v>
      </c>
      <c r="C104" s="199" t="s">
        <v>336</v>
      </c>
    </row>
    <row r="105" spans="1:3" x14ac:dyDescent="0.25">
      <c r="A105" s="197">
        <v>1473</v>
      </c>
      <c r="B105" s="200" t="s">
        <v>339</v>
      </c>
      <c r="C105" s="199" t="s">
        <v>336</v>
      </c>
    </row>
    <row r="106" spans="1:3" x14ac:dyDescent="0.25">
      <c r="A106" s="197">
        <v>1558</v>
      </c>
      <c r="B106" s="200" t="s">
        <v>225</v>
      </c>
      <c r="C106" s="199" t="s">
        <v>336</v>
      </c>
    </row>
    <row r="107" spans="1:3" x14ac:dyDescent="0.25">
      <c r="A107" s="197">
        <v>1899</v>
      </c>
      <c r="B107" s="200" t="s">
        <v>340</v>
      </c>
      <c r="C107" s="199" t="s">
        <v>336</v>
      </c>
    </row>
    <row r="108" spans="1:3" x14ac:dyDescent="0.25">
      <c r="A108" s="197">
        <v>1905</v>
      </c>
      <c r="B108" s="200" t="s">
        <v>341</v>
      </c>
      <c r="C108" s="199" t="s">
        <v>336</v>
      </c>
    </row>
    <row r="109" spans="1:3" x14ac:dyDescent="0.25">
      <c r="A109" s="197">
        <v>2003</v>
      </c>
      <c r="B109" s="200" t="s">
        <v>110</v>
      </c>
      <c r="C109" s="199" t="s">
        <v>336</v>
      </c>
    </row>
    <row r="110" spans="1:3" x14ac:dyDescent="0.25">
      <c r="A110" s="197">
        <v>2013</v>
      </c>
      <c r="B110" s="198" t="s">
        <v>342</v>
      </c>
      <c r="C110" s="199" t="s">
        <v>336</v>
      </c>
    </row>
    <row r="111" spans="1:3" x14ac:dyDescent="0.25">
      <c r="A111" s="197">
        <v>2056</v>
      </c>
      <c r="B111" s="200" t="s">
        <v>343</v>
      </c>
      <c r="C111" s="199" t="s">
        <v>336</v>
      </c>
    </row>
    <row r="112" spans="1:3" x14ac:dyDescent="0.25">
      <c r="A112" s="201">
        <v>2166</v>
      </c>
      <c r="B112" s="218" t="s">
        <v>113</v>
      </c>
      <c r="C112" s="199" t="s">
        <v>336</v>
      </c>
    </row>
    <row r="113" spans="1:3" x14ac:dyDescent="0.25">
      <c r="A113" s="197">
        <v>2168</v>
      </c>
      <c r="B113" s="200" t="s">
        <v>116</v>
      </c>
      <c r="C113" s="199" t="s">
        <v>336</v>
      </c>
    </row>
    <row r="114" spans="1:3" x14ac:dyDescent="0.25">
      <c r="A114" s="197">
        <v>2253</v>
      </c>
      <c r="B114" s="200" t="s">
        <v>249</v>
      </c>
      <c r="C114" s="199" t="s">
        <v>336</v>
      </c>
    </row>
    <row r="115" spans="1:3" x14ac:dyDescent="0.25">
      <c r="A115" s="197">
        <v>2346</v>
      </c>
      <c r="B115" s="200" t="s">
        <v>115</v>
      </c>
      <c r="C115" s="199" t="s">
        <v>336</v>
      </c>
    </row>
    <row r="116" spans="1:3" x14ac:dyDescent="0.25">
      <c r="A116" s="197">
        <v>21</v>
      </c>
      <c r="B116" s="219" t="s">
        <v>125</v>
      </c>
      <c r="C116" s="199" t="s">
        <v>344</v>
      </c>
    </row>
    <row r="117" spans="1:3" x14ac:dyDescent="0.25">
      <c r="A117" s="201">
        <v>30</v>
      </c>
      <c r="B117" s="218" t="s">
        <v>123</v>
      </c>
      <c r="C117" s="185" t="s">
        <v>344</v>
      </c>
    </row>
    <row r="118" spans="1:3" x14ac:dyDescent="0.25">
      <c r="A118" s="201">
        <v>66</v>
      </c>
      <c r="B118" s="218" t="s">
        <v>126</v>
      </c>
      <c r="C118" s="185" t="s">
        <v>344</v>
      </c>
    </row>
    <row r="119" spans="1:3" x14ac:dyDescent="0.25">
      <c r="A119" s="201">
        <v>203</v>
      </c>
      <c r="B119" s="218" t="s">
        <v>345</v>
      </c>
      <c r="C119" s="185" t="s">
        <v>344</v>
      </c>
    </row>
    <row r="120" spans="1:3" x14ac:dyDescent="0.25">
      <c r="A120" s="197">
        <v>343</v>
      </c>
      <c r="B120" s="219" t="s">
        <v>117</v>
      </c>
      <c r="C120" s="199" t="s">
        <v>344</v>
      </c>
    </row>
    <row r="121" spans="1:3" x14ac:dyDescent="0.25">
      <c r="A121" s="197">
        <v>612</v>
      </c>
      <c r="B121" s="219" t="s">
        <v>122</v>
      </c>
      <c r="C121" s="199" t="s">
        <v>344</v>
      </c>
    </row>
    <row r="122" spans="1:3" x14ac:dyDescent="0.25">
      <c r="A122" s="201">
        <v>711</v>
      </c>
      <c r="B122" s="218" t="s">
        <v>118</v>
      </c>
      <c r="C122" s="185" t="s">
        <v>344</v>
      </c>
    </row>
    <row r="123" spans="1:3" x14ac:dyDescent="0.25">
      <c r="A123" s="197">
        <v>975</v>
      </c>
      <c r="B123" s="219" t="s">
        <v>346</v>
      </c>
      <c r="C123" s="199" t="s">
        <v>344</v>
      </c>
    </row>
    <row r="124" spans="1:3" x14ac:dyDescent="0.25">
      <c r="A124" s="197">
        <v>986</v>
      </c>
      <c r="B124" s="220" t="s">
        <v>235</v>
      </c>
      <c r="C124" s="199" t="s">
        <v>344</v>
      </c>
    </row>
    <row r="125" spans="1:3" x14ac:dyDescent="0.25">
      <c r="A125" s="197">
        <v>1044</v>
      </c>
      <c r="B125" s="219" t="s">
        <v>129</v>
      </c>
      <c r="C125" s="199" t="s">
        <v>344</v>
      </c>
    </row>
    <row r="126" spans="1:3" x14ac:dyDescent="0.25">
      <c r="A126" s="201">
        <v>1160</v>
      </c>
      <c r="B126" s="218" t="s">
        <v>155</v>
      </c>
      <c r="C126" s="185" t="s">
        <v>344</v>
      </c>
    </row>
    <row r="127" spans="1:3" x14ac:dyDescent="0.25">
      <c r="A127" s="201">
        <v>1330</v>
      </c>
      <c r="B127" s="218" t="s">
        <v>172</v>
      </c>
      <c r="C127" s="185" t="s">
        <v>344</v>
      </c>
    </row>
    <row r="128" spans="1:3" x14ac:dyDescent="0.25">
      <c r="A128" s="201">
        <v>1489</v>
      </c>
      <c r="B128" s="218" t="s">
        <v>347</v>
      </c>
      <c r="C128" s="185" t="s">
        <v>344</v>
      </c>
    </row>
    <row r="129" spans="1:3" x14ac:dyDescent="0.25">
      <c r="A129" s="197">
        <v>1496</v>
      </c>
      <c r="B129" s="219" t="s">
        <v>348</v>
      </c>
      <c r="C129" s="199" t="s">
        <v>344</v>
      </c>
    </row>
    <row r="130" spans="1:3" x14ac:dyDescent="0.25">
      <c r="A130" s="197">
        <v>1633</v>
      </c>
      <c r="B130" s="219" t="s">
        <v>349</v>
      </c>
      <c r="C130" s="199" t="s">
        <v>344</v>
      </c>
    </row>
    <row r="131" spans="1:3" x14ac:dyDescent="0.25">
      <c r="A131" s="201">
        <v>1635</v>
      </c>
      <c r="B131" s="218" t="s">
        <v>124</v>
      </c>
      <c r="C131" s="185" t="s">
        <v>344</v>
      </c>
    </row>
    <row r="132" spans="1:3" x14ac:dyDescent="0.25">
      <c r="A132" s="197">
        <v>1653</v>
      </c>
      <c r="B132" s="219" t="s">
        <v>350</v>
      </c>
      <c r="C132" s="199" t="s">
        <v>344</v>
      </c>
    </row>
    <row r="133" spans="1:3" x14ac:dyDescent="0.25">
      <c r="A133" s="197">
        <v>1956</v>
      </c>
      <c r="B133" s="219" t="s">
        <v>351</v>
      </c>
      <c r="C133" s="199" t="s">
        <v>344</v>
      </c>
    </row>
    <row r="134" spans="1:3" x14ac:dyDescent="0.25">
      <c r="A134" s="197">
        <v>1965</v>
      </c>
      <c r="B134" s="206" t="s">
        <v>352</v>
      </c>
      <c r="C134" s="199" t="s">
        <v>344</v>
      </c>
    </row>
    <row r="135" spans="1:3" x14ac:dyDescent="0.25">
      <c r="A135" s="201">
        <v>2124</v>
      </c>
      <c r="B135" s="218" t="s">
        <v>247</v>
      </c>
      <c r="C135" s="185" t="s">
        <v>344</v>
      </c>
    </row>
    <row r="136" spans="1:3" x14ac:dyDescent="0.25">
      <c r="A136" s="201">
        <v>2127</v>
      </c>
      <c r="B136" s="218" t="s">
        <v>127</v>
      </c>
      <c r="C136" s="185" t="s">
        <v>344</v>
      </c>
    </row>
    <row r="137" spans="1:3" x14ac:dyDescent="0.25">
      <c r="A137" s="201">
        <v>2128</v>
      </c>
      <c r="B137" s="202" t="s">
        <v>128</v>
      </c>
      <c r="C137" s="185" t="s">
        <v>344</v>
      </c>
    </row>
    <row r="138" spans="1:3" x14ac:dyDescent="0.25">
      <c r="A138" s="197">
        <v>2129</v>
      </c>
      <c r="B138" s="219" t="s">
        <v>353</v>
      </c>
      <c r="C138" s="199" t="s">
        <v>344</v>
      </c>
    </row>
    <row r="139" spans="1:3" x14ac:dyDescent="0.25">
      <c r="A139" s="197">
        <v>2139</v>
      </c>
      <c r="B139" s="219" t="s">
        <v>130</v>
      </c>
      <c r="C139" s="199" t="s">
        <v>344</v>
      </c>
    </row>
    <row r="140" spans="1:3" x14ac:dyDescent="0.25">
      <c r="A140" s="197">
        <v>2149</v>
      </c>
      <c r="B140" s="219" t="s">
        <v>354</v>
      </c>
      <c r="C140" s="199" t="s">
        <v>344</v>
      </c>
    </row>
    <row r="141" spans="1:3" x14ac:dyDescent="0.25">
      <c r="A141" s="201">
        <v>2162</v>
      </c>
      <c r="B141" s="218" t="s">
        <v>355</v>
      </c>
      <c r="C141" s="185" t="s">
        <v>344</v>
      </c>
    </row>
    <row r="142" spans="1:3" x14ac:dyDescent="0.25">
      <c r="A142" s="197">
        <v>2185</v>
      </c>
      <c r="B142" s="219" t="s">
        <v>356</v>
      </c>
      <c r="C142" s="199" t="s">
        <v>344</v>
      </c>
    </row>
    <row r="143" spans="1:3" x14ac:dyDescent="0.25">
      <c r="A143" s="183">
        <v>2186</v>
      </c>
      <c r="B143" s="219" t="s">
        <v>120</v>
      </c>
      <c r="C143" s="199" t="s">
        <v>344</v>
      </c>
    </row>
    <row r="144" spans="1:3" x14ac:dyDescent="0.25">
      <c r="A144" s="197">
        <v>2202</v>
      </c>
      <c r="B144" s="219" t="s">
        <v>357</v>
      </c>
      <c r="C144" s="199" t="s">
        <v>344</v>
      </c>
    </row>
    <row r="145" spans="1:3" x14ac:dyDescent="0.25">
      <c r="A145" s="197">
        <v>2379</v>
      </c>
      <c r="B145" s="219" t="s">
        <v>245</v>
      </c>
      <c r="C145" s="199" t="s">
        <v>344</v>
      </c>
    </row>
    <row r="146" spans="1:3" x14ac:dyDescent="0.25">
      <c r="A146" s="201">
        <v>2400</v>
      </c>
      <c r="B146" s="218" t="s">
        <v>119</v>
      </c>
      <c r="C146" s="185" t="s">
        <v>344</v>
      </c>
    </row>
    <row r="147" spans="1:3" x14ac:dyDescent="0.25">
      <c r="A147" s="197">
        <v>2401</v>
      </c>
      <c r="B147" s="219" t="s">
        <v>121</v>
      </c>
      <c r="C147" s="199" t="s">
        <v>344</v>
      </c>
    </row>
    <row r="148" spans="1:3" x14ac:dyDescent="0.25">
      <c r="A148" s="201">
        <v>2405</v>
      </c>
      <c r="B148" s="218" t="s">
        <v>165</v>
      </c>
      <c r="C148" s="185" t="s">
        <v>344</v>
      </c>
    </row>
    <row r="149" spans="1:3" x14ac:dyDescent="0.25">
      <c r="A149" s="197">
        <v>2406</v>
      </c>
      <c r="B149" s="219" t="s">
        <v>358</v>
      </c>
      <c r="C149" s="199" t="s">
        <v>344</v>
      </c>
    </row>
    <row r="150" spans="1:3" x14ac:dyDescent="0.25">
      <c r="A150" s="201">
        <v>2407</v>
      </c>
      <c r="B150" s="218" t="s">
        <v>359</v>
      </c>
      <c r="C150" s="185" t="s">
        <v>344</v>
      </c>
    </row>
    <row r="151" spans="1:3" x14ac:dyDescent="0.25">
      <c r="A151" s="197">
        <v>2408</v>
      </c>
      <c r="B151" s="206" t="s">
        <v>360</v>
      </c>
      <c r="C151" s="199" t="s">
        <v>344</v>
      </c>
    </row>
    <row r="152" spans="1:3" x14ac:dyDescent="0.25">
      <c r="A152" s="201">
        <v>2425</v>
      </c>
      <c r="B152" s="218" t="s">
        <v>361</v>
      </c>
      <c r="C152" s="185" t="s">
        <v>344</v>
      </c>
    </row>
    <row r="153" spans="1:3" x14ac:dyDescent="0.25">
      <c r="A153" s="201">
        <v>2447</v>
      </c>
      <c r="B153" s="218" t="s">
        <v>362</v>
      </c>
      <c r="C153" s="185" t="s">
        <v>344</v>
      </c>
    </row>
    <row r="154" spans="1:3" x14ac:dyDescent="0.25">
      <c r="A154" s="201">
        <v>2448</v>
      </c>
      <c r="B154" s="218" t="s">
        <v>363</v>
      </c>
      <c r="C154" s="185" t="s">
        <v>344</v>
      </c>
    </row>
    <row r="155" spans="1:3" x14ac:dyDescent="0.25">
      <c r="A155" s="201">
        <v>2449</v>
      </c>
      <c r="B155" s="218" t="s">
        <v>364</v>
      </c>
      <c r="C155" s="185" t="s">
        <v>344</v>
      </c>
    </row>
    <row r="156" spans="1:3" x14ac:dyDescent="0.25">
      <c r="A156" s="221">
        <v>6</v>
      </c>
      <c r="B156" s="186" t="s">
        <v>148</v>
      </c>
      <c r="C156" s="222" t="s">
        <v>365</v>
      </c>
    </row>
    <row r="157" spans="1:3" x14ac:dyDescent="0.25">
      <c r="A157" s="221">
        <v>159</v>
      </c>
      <c r="B157" s="186" t="s">
        <v>150</v>
      </c>
      <c r="C157" s="222" t="s">
        <v>365</v>
      </c>
    </row>
    <row r="158" spans="1:3" x14ac:dyDescent="0.25">
      <c r="A158" s="201">
        <v>260</v>
      </c>
      <c r="B158" s="218" t="s">
        <v>136</v>
      </c>
      <c r="C158" s="185" t="s">
        <v>365</v>
      </c>
    </row>
    <row r="159" spans="1:3" x14ac:dyDescent="0.25">
      <c r="A159" s="223">
        <v>522</v>
      </c>
      <c r="B159" s="190" t="s">
        <v>132</v>
      </c>
      <c r="C159" s="185" t="s">
        <v>365</v>
      </c>
    </row>
    <row r="160" spans="1:3" x14ac:dyDescent="0.25">
      <c r="A160" s="224">
        <v>665</v>
      </c>
      <c r="B160" s="225" t="s">
        <v>139</v>
      </c>
      <c r="C160" s="185" t="s">
        <v>365</v>
      </c>
    </row>
    <row r="161" spans="1:3" x14ac:dyDescent="0.25">
      <c r="A161" s="223">
        <v>666</v>
      </c>
      <c r="B161" s="213" t="s">
        <v>141</v>
      </c>
      <c r="C161" s="185" t="s">
        <v>365</v>
      </c>
    </row>
    <row r="162" spans="1:3" x14ac:dyDescent="0.25">
      <c r="A162" s="201">
        <v>721</v>
      </c>
      <c r="B162" s="218" t="s">
        <v>137</v>
      </c>
      <c r="C162" s="185" t="s">
        <v>365</v>
      </c>
    </row>
    <row r="163" spans="1:3" x14ac:dyDescent="0.25">
      <c r="A163" s="221">
        <v>752</v>
      </c>
      <c r="B163" s="186" t="s">
        <v>366</v>
      </c>
      <c r="C163" s="222" t="s">
        <v>365</v>
      </c>
    </row>
    <row r="164" spans="1:3" x14ac:dyDescent="0.25">
      <c r="A164" s="223">
        <v>830</v>
      </c>
      <c r="B164" s="213" t="s">
        <v>140</v>
      </c>
      <c r="C164" s="185" t="s">
        <v>365</v>
      </c>
    </row>
    <row r="165" spans="1:3" x14ac:dyDescent="0.25">
      <c r="A165" s="201">
        <v>839</v>
      </c>
      <c r="B165" s="218" t="s">
        <v>98</v>
      </c>
      <c r="C165" s="185" t="s">
        <v>365</v>
      </c>
    </row>
    <row r="166" spans="1:3" x14ac:dyDescent="0.25">
      <c r="A166" s="221">
        <v>1049</v>
      </c>
      <c r="B166" s="186" t="s">
        <v>152</v>
      </c>
      <c r="C166" s="222" t="s">
        <v>365</v>
      </c>
    </row>
    <row r="167" spans="1:3" x14ac:dyDescent="0.25">
      <c r="A167" s="221">
        <v>1060</v>
      </c>
      <c r="B167" s="186" t="s">
        <v>149</v>
      </c>
      <c r="C167" s="222" t="s">
        <v>365</v>
      </c>
    </row>
    <row r="168" spans="1:3" x14ac:dyDescent="0.25">
      <c r="A168" s="201">
        <v>1106</v>
      </c>
      <c r="B168" s="218" t="s">
        <v>133</v>
      </c>
      <c r="C168" s="185" t="s">
        <v>365</v>
      </c>
    </row>
    <row r="169" spans="1:3" x14ac:dyDescent="0.25">
      <c r="A169" s="221">
        <v>1194</v>
      </c>
      <c r="B169" s="186" t="s">
        <v>237</v>
      </c>
      <c r="C169" s="222" t="s">
        <v>365</v>
      </c>
    </row>
    <row r="170" spans="1:3" x14ac:dyDescent="0.25">
      <c r="A170" s="223">
        <v>1255</v>
      </c>
      <c r="B170" s="186" t="s">
        <v>239</v>
      </c>
      <c r="C170" s="185" t="s">
        <v>365</v>
      </c>
    </row>
    <row r="171" spans="1:3" x14ac:dyDescent="0.25">
      <c r="A171" s="224">
        <v>1313</v>
      </c>
      <c r="B171" s="225" t="s">
        <v>154</v>
      </c>
      <c r="C171" s="185" t="s">
        <v>365</v>
      </c>
    </row>
    <row r="172" spans="1:3" x14ac:dyDescent="0.25">
      <c r="A172" s="221">
        <v>1324</v>
      </c>
      <c r="B172" s="186" t="s">
        <v>147</v>
      </c>
      <c r="C172" s="222" t="s">
        <v>365</v>
      </c>
    </row>
    <row r="173" spans="1:3" x14ac:dyDescent="0.25">
      <c r="A173" s="201">
        <v>1407</v>
      </c>
      <c r="B173" s="218" t="s">
        <v>138</v>
      </c>
      <c r="C173" s="185" t="s">
        <v>365</v>
      </c>
    </row>
    <row r="174" spans="1:3" x14ac:dyDescent="0.25">
      <c r="A174" s="226">
        <v>1448</v>
      </c>
      <c r="B174" s="190" t="s">
        <v>131</v>
      </c>
      <c r="C174" s="185" t="s">
        <v>365</v>
      </c>
    </row>
    <row r="175" spans="1:3" x14ac:dyDescent="0.25">
      <c r="A175" s="223">
        <v>1479</v>
      </c>
      <c r="B175" s="213" t="s">
        <v>144</v>
      </c>
      <c r="C175" s="185" t="s">
        <v>365</v>
      </c>
    </row>
    <row r="176" spans="1:3" x14ac:dyDescent="0.25">
      <c r="A176" s="221">
        <v>1532</v>
      </c>
      <c r="B176" s="186" t="s">
        <v>153</v>
      </c>
      <c r="C176" s="222" t="s">
        <v>365</v>
      </c>
    </row>
    <row r="177" spans="1:3" x14ac:dyDescent="0.25">
      <c r="A177" s="223">
        <v>1608</v>
      </c>
      <c r="B177" s="213" t="s">
        <v>367</v>
      </c>
      <c r="C177" s="185" t="s">
        <v>365</v>
      </c>
    </row>
    <row r="178" spans="1:3" x14ac:dyDescent="0.25">
      <c r="A178" s="223">
        <v>1684</v>
      </c>
      <c r="B178" s="213" t="s">
        <v>146</v>
      </c>
      <c r="C178" s="185" t="s">
        <v>365</v>
      </c>
    </row>
    <row r="179" spans="1:3" x14ac:dyDescent="0.25">
      <c r="A179" s="223">
        <v>1773</v>
      </c>
      <c r="B179" s="213" t="s">
        <v>368</v>
      </c>
      <c r="C179" s="185" t="s">
        <v>365</v>
      </c>
    </row>
    <row r="180" spans="1:3" x14ac:dyDescent="0.25">
      <c r="A180" s="221">
        <v>1775</v>
      </c>
      <c r="B180" s="186" t="s">
        <v>213</v>
      </c>
      <c r="C180" s="222" t="s">
        <v>365</v>
      </c>
    </row>
    <row r="181" spans="1:3" x14ac:dyDescent="0.25">
      <c r="A181" s="201">
        <v>1836</v>
      </c>
      <c r="B181" s="218" t="s">
        <v>143</v>
      </c>
      <c r="C181" s="185" t="s">
        <v>365</v>
      </c>
    </row>
    <row r="182" spans="1:3" x14ac:dyDescent="0.25">
      <c r="A182" s="223">
        <v>1959</v>
      </c>
      <c r="B182" s="213" t="s">
        <v>369</v>
      </c>
      <c r="C182" s="185" t="s">
        <v>365</v>
      </c>
    </row>
    <row r="183" spans="1:3" x14ac:dyDescent="0.25">
      <c r="A183" s="221">
        <v>2083</v>
      </c>
      <c r="B183" s="186" t="s">
        <v>151</v>
      </c>
      <c r="C183" s="222" t="s">
        <v>365</v>
      </c>
    </row>
    <row r="184" spans="1:3" x14ac:dyDescent="0.25">
      <c r="A184" s="223">
        <v>2133</v>
      </c>
      <c r="B184" s="213" t="s">
        <v>142</v>
      </c>
      <c r="C184" s="185" t="s">
        <v>365</v>
      </c>
    </row>
    <row r="185" spans="1:3" x14ac:dyDescent="0.25">
      <c r="A185" s="194">
        <v>2208</v>
      </c>
      <c r="B185" s="186" t="s">
        <v>99</v>
      </c>
      <c r="C185" s="227" t="s">
        <v>365</v>
      </c>
    </row>
    <row r="186" spans="1:3" x14ac:dyDescent="0.25">
      <c r="A186" s="223">
        <v>2211</v>
      </c>
      <c r="B186" s="186" t="s">
        <v>370</v>
      </c>
      <c r="C186" s="185" t="s">
        <v>365</v>
      </c>
    </row>
    <row r="187" spans="1:3" x14ac:dyDescent="0.25">
      <c r="A187" s="194">
        <v>2222</v>
      </c>
      <c r="B187" s="186" t="s">
        <v>371</v>
      </c>
      <c r="C187" s="227" t="s">
        <v>365</v>
      </c>
    </row>
    <row r="188" spans="1:3" x14ac:dyDescent="0.25">
      <c r="A188" s="194">
        <v>2294</v>
      </c>
      <c r="B188" s="186" t="s">
        <v>104</v>
      </c>
      <c r="C188" s="227" t="s">
        <v>365</v>
      </c>
    </row>
    <row r="189" spans="1:3" x14ac:dyDescent="0.25">
      <c r="A189" s="194">
        <v>2360</v>
      </c>
      <c r="B189" s="186" t="s">
        <v>372</v>
      </c>
      <c r="C189" s="227" t="s">
        <v>365</v>
      </c>
    </row>
    <row r="190" spans="1:3" x14ac:dyDescent="0.25">
      <c r="A190" s="201">
        <v>1409</v>
      </c>
      <c r="B190" s="202" t="s">
        <v>156</v>
      </c>
      <c r="C190" s="185" t="s">
        <v>373</v>
      </c>
    </row>
    <row r="191" spans="1:3" x14ac:dyDescent="0.25">
      <c r="A191" s="201">
        <v>1410</v>
      </c>
      <c r="B191" s="202" t="s">
        <v>157</v>
      </c>
      <c r="C191" s="185" t="s">
        <v>373</v>
      </c>
    </row>
    <row r="192" spans="1:3" x14ac:dyDescent="0.25">
      <c r="A192" s="201">
        <v>1559</v>
      </c>
      <c r="B192" s="202" t="s">
        <v>158</v>
      </c>
      <c r="C192" s="185" t="s">
        <v>373</v>
      </c>
    </row>
    <row r="193" spans="1:3" x14ac:dyDescent="0.25">
      <c r="A193" s="201">
        <v>1676</v>
      </c>
      <c r="B193" s="202" t="s">
        <v>374</v>
      </c>
      <c r="C193" s="185" t="s">
        <v>373</v>
      </c>
    </row>
    <row r="194" spans="1:3" x14ac:dyDescent="0.25">
      <c r="A194" s="201">
        <v>1893</v>
      </c>
      <c r="B194" s="202" t="s">
        <v>159</v>
      </c>
      <c r="C194" s="185" t="s">
        <v>373</v>
      </c>
    </row>
    <row r="195" spans="1:3" x14ac:dyDescent="0.25">
      <c r="A195" s="201">
        <v>2030</v>
      </c>
      <c r="B195" s="202" t="s">
        <v>160</v>
      </c>
      <c r="C195" s="185" t="s">
        <v>373</v>
      </c>
    </row>
    <row r="196" spans="1:3" x14ac:dyDescent="0.25">
      <c r="A196" s="201">
        <v>2115</v>
      </c>
      <c r="B196" s="202" t="s">
        <v>161</v>
      </c>
      <c r="C196" s="185" t="s">
        <v>373</v>
      </c>
    </row>
    <row r="197" spans="1:3" x14ac:dyDescent="0.25">
      <c r="A197" s="201">
        <v>2120</v>
      </c>
      <c r="B197" s="213" t="s">
        <v>375</v>
      </c>
      <c r="C197" s="185" t="s">
        <v>373</v>
      </c>
    </row>
    <row r="198" spans="1:3" x14ac:dyDescent="0.25">
      <c r="A198" s="201">
        <v>2192</v>
      </c>
      <c r="B198" s="202" t="s">
        <v>376</v>
      </c>
      <c r="C198" s="185" t="s">
        <v>373</v>
      </c>
    </row>
    <row r="199" spans="1:3" x14ac:dyDescent="0.25">
      <c r="A199" s="201">
        <v>2218</v>
      </c>
      <c r="B199" s="202" t="s">
        <v>162</v>
      </c>
      <c r="C199" s="185" t="s">
        <v>373</v>
      </c>
    </row>
    <row r="200" spans="1:3" x14ac:dyDescent="0.25">
      <c r="A200" s="201">
        <v>2234</v>
      </c>
      <c r="B200" s="202" t="s">
        <v>163</v>
      </c>
      <c r="C200" s="185" t="s">
        <v>373</v>
      </c>
    </row>
    <row r="201" spans="1:3" x14ac:dyDescent="0.25">
      <c r="A201" s="201">
        <v>2409</v>
      </c>
      <c r="B201" s="202" t="s">
        <v>164</v>
      </c>
      <c r="C201" s="185" t="s">
        <v>373</v>
      </c>
    </row>
    <row r="202" spans="1:3" x14ac:dyDescent="0.25">
      <c r="A202" s="201">
        <v>2430</v>
      </c>
      <c r="B202" s="213" t="s">
        <v>377</v>
      </c>
      <c r="C202" s="185" t="s">
        <v>373</v>
      </c>
    </row>
    <row r="203" spans="1:3" x14ac:dyDescent="0.25">
      <c r="A203" s="201">
        <v>2431</v>
      </c>
      <c r="B203" s="213" t="s">
        <v>378</v>
      </c>
      <c r="C203" s="185" t="s">
        <v>373</v>
      </c>
    </row>
    <row r="204" spans="1:3" x14ac:dyDescent="0.25">
      <c r="A204" s="212">
        <v>162</v>
      </c>
      <c r="B204" s="228" t="s">
        <v>171</v>
      </c>
      <c r="C204" s="229" t="s">
        <v>379</v>
      </c>
    </row>
    <row r="205" spans="1:3" x14ac:dyDescent="0.25">
      <c r="A205" s="212">
        <v>199</v>
      </c>
      <c r="B205" s="228" t="s">
        <v>169</v>
      </c>
      <c r="C205" s="229" t="s">
        <v>379</v>
      </c>
    </row>
    <row r="206" spans="1:3" x14ac:dyDescent="0.25">
      <c r="A206" s="217">
        <v>268</v>
      </c>
      <c r="B206" s="230" t="s">
        <v>170</v>
      </c>
      <c r="C206" s="229" t="s">
        <v>379</v>
      </c>
    </row>
    <row r="207" spans="1:3" x14ac:dyDescent="0.25">
      <c r="A207" s="211">
        <v>455</v>
      </c>
      <c r="B207" s="231" t="s">
        <v>180</v>
      </c>
      <c r="C207" s="229" t="s">
        <v>379</v>
      </c>
    </row>
    <row r="208" spans="1:3" x14ac:dyDescent="0.25">
      <c r="A208" s="211">
        <v>657</v>
      </c>
      <c r="B208" s="231" t="s">
        <v>232</v>
      </c>
      <c r="C208" s="229" t="s">
        <v>379</v>
      </c>
    </row>
    <row r="209" spans="1:3" x14ac:dyDescent="0.25">
      <c r="A209" s="211">
        <v>813</v>
      </c>
      <c r="B209" s="231" t="s">
        <v>183</v>
      </c>
      <c r="C209" s="229" t="s">
        <v>379</v>
      </c>
    </row>
    <row r="210" spans="1:3" x14ac:dyDescent="0.25">
      <c r="A210" s="211">
        <v>957</v>
      </c>
      <c r="B210" s="231" t="s">
        <v>380</v>
      </c>
      <c r="C210" s="229" t="s">
        <v>379</v>
      </c>
    </row>
    <row r="211" spans="1:3" x14ac:dyDescent="0.25">
      <c r="A211" s="212">
        <v>1046</v>
      </c>
      <c r="B211" s="228" t="s">
        <v>166</v>
      </c>
      <c r="C211" s="229" t="s">
        <v>379</v>
      </c>
    </row>
    <row r="212" spans="1:3" x14ac:dyDescent="0.25">
      <c r="A212" s="217">
        <v>1130</v>
      </c>
      <c r="B212" s="230" t="s">
        <v>167</v>
      </c>
      <c r="C212" s="229" t="s">
        <v>379</v>
      </c>
    </row>
    <row r="213" spans="1:3" x14ac:dyDescent="0.25">
      <c r="A213" s="212">
        <v>1211</v>
      </c>
      <c r="B213" s="228" t="s">
        <v>179</v>
      </c>
      <c r="C213" s="229" t="s">
        <v>379</v>
      </c>
    </row>
    <row r="214" spans="1:3" x14ac:dyDescent="0.25">
      <c r="A214" s="217">
        <v>1434</v>
      </c>
      <c r="B214" s="230" t="s">
        <v>168</v>
      </c>
      <c r="C214" s="229" t="s">
        <v>379</v>
      </c>
    </row>
    <row r="215" spans="1:3" x14ac:dyDescent="0.25">
      <c r="A215" s="211">
        <v>1683</v>
      </c>
      <c r="B215" s="231" t="s">
        <v>145</v>
      </c>
      <c r="C215" s="229" t="s">
        <v>379</v>
      </c>
    </row>
    <row r="216" spans="1:3" x14ac:dyDescent="0.25">
      <c r="A216" s="211">
        <v>1734</v>
      </c>
      <c r="B216" s="231" t="s">
        <v>381</v>
      </c>
      <c r="C216" s="229" t="s">
        <v>379</v>
      </c>
    </row>
    <row r="217" spans="1:3" x14ac:dyDescent="0.25">
      <c r="A217" s="212">
        <v>1849</v>
      </c>
      <c r="B217" s="228" t="s">
        <v>175</v>
      </c>
      <c r="C217" s="229" t="s">
        <v>379</v>
      </c>
    </row>
    <row r="218" spans="1:3" x14ac:dyDescent="0.25">
      <c r="A218" s="212">
        <v>1887</v>
      </c>
      <c r="B218" s="231" t="s">
        <v>177</v>
      </c>
      <c r="C218" s="229" t="s">
        <v>379</v>
      </c>
    </row>
    <row r="219" spans="1:3" x14ac:dyDescent="0.25">
      <c r="A219" s="212">
        <v>2043</v>
      </c>
      <c r="B219" s="228" t="s">
        <v>178</v>
      </c>
      <c r="C219" s="229" t="s">
        <v>379</v>
      </c>
    </row>
    <row r="220" spans="1:3" x14ac:dyDescent="0.25">
      <c r="A220" s="211">
        <v>2067</v>
      </c>
      <c r="B220" s="231" t="s">
        <v>181</v>
      </c>
      <c r="C220" s="229" t="s">
        <v>379</v>
      </c>
    </row>
    <row r="221" spans="1:3" x14ac:dyDescent="0.25">
      <c r="A221" s="211">
        <v>2070</v>
      </c>
      <c r="B221" s="231" t="s">
        <v>182</v>
      </c>
      <c r="C221" s="229" t="s">
        <v>379</v>
      </c>
    </row>
    <row r="222" spans="1:3" x14ac:dyDescent="0.25">
      <c r="A222" s="211">
        <v>2383</v>
      </c>
      <c r="B222" s="231" t="s">
        <v>176</v>
      </c>
      <c r="C222" s="229" t="s">
        <v>379</v>
      </c>
    </row>
    <row r="223" spans="1:3" x14ac:dyDescent="0.25">
      <c r="A223" s="211">
        <v>2384</v>
      </c>
      <c r="B223" s="231" t="s">
        <v>173</v>
      </c>
      <c r="C223" s="229" t="s">
        <v>379</v>
      </c>
    </row>
    <row r="224" spans="1:3" x14ac:dyDescent="0.25">
      <c r="A224" s="211">
        <v>2387</v>
      </c>
      <c r="B224" s="231" t="s">
        <v>174</v>
      </c>
      <c r="C224" s="229" t="s">
        <v>379</v>
      </c>
    </row>
    <row r="225" spans="1:3" x14ac:dyDescent="0.25">
      <c r="A225" s="197">
        <v>2269</v>
      </c>
      <c r="B225" s="203" t="s">
        <v>382</v>
      </c>
      <c r="C225" s="199" t="s">
        <v>383</v>
      </c>
    </row>
    <row r="226" spans="1:3" x14ac:dyDescent="0.25">
      <c r="A226" s="197">
        <v>2273</v>
      </c>
      <c r="B226" s="203" t="s">
        <v>384</v>
      </c>
      <c r="C226" s="199" t="s">
        <v>383</v>
      </c>
    </row>
    <row r="227" spans="1:3" x14ac:dyDescent="0.25">
      <c r="A227" s="197">
        <v>2325</v>
      </c>
      <c r="B227" s="203" t="s">
        <v>385</v>
      </c>
      <c r="C227" s="199" t="s">
        <v>383</v>
      </c>
    </row>
    <row r="228" spans="1:3" x14ac:dyDescent="0.25">
      <c r="A228" s="197">
        <v>2327</v>
      </c>
      <c r="B228" s="203" t="s">
        <v>386</v>
      </c>
      <c r="C228" s="199" t="s">
        <v>383</v>
      </c>
    </row>
    <row r="229" spans="1:3" x14ac:dyDescent="0.25">
      <c r="A229" s="197">
        <v>2349</v>
      </c>
      <c r="B229" s="203" t="s">
        <v>387</v>
      </c>
      <c r="C229" s="199" t="s">
        <v>383</v>
      </c>
    </row>
    <row r="230" spans="1:3" x14ac:dyDescent="0.25">
      <c r="A230" s="197">
        <v>2395</v>
      </c>
      <c r="B230" s="203" t="s">
        <v>388</v>
      </c>
      <c r="C230" s="199" t="s">
        <v>383</v>
      </c>
    </row>
    <row r="231" spans="1:3" x14ac:dyDescent="0.25">
      <c r="A231" s="197">
        <v>2427</v>
      </c>
      <c r="B231" s="203" t="s">
        <v>389</v>
      </c>
      <c r="C231" s="199" t="s">
        <v>383</v>
      </c>
    </row>
    <row r="232" spans="1:3" x14ac:dyDescent="0.25">
      <c r="A232" s="232">
        <v>2091</v>
      </c>
      <c r="B232" s="233" t="s">
        <v>401</v>
      </c>
      <c r="C232" s="215" t="s">
        <v>391</v>
      </c>
    </row>
    <row r="233" spans="1:3" x14ac:dyDescent="0.25">
      <c r="A233" s="232">
        <v>1190</v>
      </c>
      <c r="B233" s="234" t="s">
        <v>395</v>
      </c>
      <c r="C233" s="215" t="s">
        <v>391</v>
      </c>
    </row>
    <row r="234" spans="1:3" x14ac:dyDescent="0.25">
      <c r="A234" s="235">
        <v>1760</v>
      </c>
      <c r="B234" s="230" t="s">
        <v>397</v>
      </c>
      <c r="C234" s="215" t="s">
        <v>391</v>
      </c>
    </row>
    <row r="235" spans="1:3" x14ac:dyDescent="0.25">
      <c r="A235" s="235">
        <v>154</v>
      </c>
      <c r="B235" s="230" t="s">
        <v>503</v>
      </c>
      <c r="C235" s="215" t="s">
        <v>391</v>
      </c>
    </row>
    <row r="236" spans="1:3" x14ac:dyDescent="0.25">
      <c r="A236" s="235">
        <v>1895</v>
      </c>
      <c r="B236" s="230" t="s">
        <v>504</v>
      </c>
      <c r="C236" s="215" t="s">
        <v>391</v>
      </c>
    </row>
    <row r="237" spans="1:3" x14ac:dyDescent="0.25">
      <c r="A237" s="235">
        <v>2588</v>
      </c>
      <c r="B237" s="230" t="s">
        <v>505</v>
      </c>
      <c r="C237" s="215" t="s">
        <v>391</v>
      </c>
    </row>
    <row r="238" spans="1:3" x14ac:dyDescent="0.25">
      <c r="A238" s="235">
        <v>1749</v>
      </c>
      <c r="B238" s="230" t="s">
        <v>502</v>
      </c>
      <c r="C238" s="215" t="s">
        <v>391</v>
      </c>
    </row>
    <row r="239" spans="1:3" x14ac:dyDescent="0.25">
      <c r="A239" s="235">
        <v>133</v>
      </c>
      <c r="B239" s="234" t="s">
        <v>390</v>
      </c>
      <c r="C239" s="215" t="s">
        <v>391</v>
      </c>
    </row>
    <row r="240" spans="1:3" x14ac:dyDescent="0.25">
      <c r="A240" s="235">
        <v>1817</v>
      </c>
      <c r="B240" s="230" t="s">
        <v>399</v>
      </c>
      <c r="C240" s="215" t="s">
        <v>391</v>
      </c>
    </row>
    <row r="241" spans="1:3" x14ac:dyDescent="0.25">
      <c r="A241" s="235">
        <v>1776</v>
      </c>
      <c r="B241" s="236" t="s">
        <v>398</v>
      </c>
      <c r="C241" s="215" t="s">
        <v>391</v>
      </c>
    </row>
    <row r="242" spans="1:3" x14ac:dyDescent="0.25">
      <c r="A242" s="232">
        <v>2393</v>
      </c>
      <c r="B242" s="234" t="s">
        <v>404</v>
      </c>
      <c r="C242" s="215" t="s">
        <v>391</v>
      </c>
    </row>
    <row r="243" spans="1:3" x14ac:dyDescent="0.25">
      <c r="A243" s="235">
        <v>1426</v>
      </c>
      <c r="B243" s="234" t="s">
        <v>396</v>
      </c>
      <c r="C243" s="215" t="s">
        <v>391</v>
      </c>
    </row>
    <row r="244" spans="1:3" x14ac:dyDescent="0.25">
      <c r="A244" s="235">
        <v>361</v>
      </c>
      <c r="B244" s="237" t="s">
        <v>393</v>
      </c>
      <c r="C244" s="215" t="s">
        <v>391</v>
      </c>
    </row>
    <row r="245" spans="1:3" x14ac:dyDescent="0.25">
      <c r="A245" s="235">
        <v>692</v>
      </c>
      <c r="B245" s="230" t="s">
        <v>394</v>
      </c>
      <c r="C245" s="215" t="s">
        <v>391</v>
      </c>
    </row>
    <row r="246" spans="1:3" x14ac:dyDescent="0.25">
      <c r="A246" s="235">
        <v>1865</v>
      </c>
      <c r="B246" s="234" t="s">
        <v>400</v>
      </c>
      <c r="C246" s="215" t="s">
        <v>391</v>
      </c>
    </row>
    <row r="247" spans="1:3" x14ac:dyDescent="0.25">
      <c r="A247" s="235">
        <v>135</v>
      </c>
      <c r="B247" s="234" t="s">
        <v>392</v>
      </c>
      <c r="C247" s="215" t="s">
        <v>391</v>
      </c>
    </row>
    <row r="248" spans="1:3" x14ac:dyDescent="0.25">
      <c r="A248" s="235">
        <v>2331</v>
      </c>
      <c r="B248" s="234" t="s">
        <v>402</v>
      </c>
      <c r="C248" s="215" t="s">
        <v>498</v>
      </c>
    </row>
    <row r="249" spans="1:3" x14ac:dyDescent="0.25">
      <c r="A249" s="235">
        <v>2351</v>
      </c>
      <c r="B249" s="234" t="s">
        <v>403</v>
      </c>
      <c r="C249" s="215" t="s">
        <v>498</v>
      </c>
    </row>
    <row r="250" spans="1:3" x14ac:dyDescent="0.25">
      <c r="A250" s="238">
        <v>88</v>
      </c>
      <c r="B250" s="202" t="s">
        <v>201</v>
      </c>
      <c r="C250" s="239" t="s">
        <v>405</v>
      </c>
    </row>
    <row r="251" spans="1:3" x14ac:dyDescent="0.25">
      <c r="A251" s="238">
        <v>846</v>
      </c>
      <c r="B251" s="202" t="s">
        <v>202</v>
      </c>
      <c r="C251" s="239" t="s">
        <v>405</v>
      </c>
    </row>
    <row r="252" spans="1:3" x14ac:dyDescent="0.25">
      <c r="A252" s="238">
        <v>885</v>
      </c>
      <c r="B252" s="240" t="s">
        <v>406</v>
      </c>
      <c r="C252" s="239" t="s">
        <v>405</v>
      </c>
    </row>
    <row r="253" spans="1:3" x14ac:dyDescent="0.25">
      <c r="A253" s="238">
        <v>909</v>
      </c>
      <c r="B253" s="202" t="s">
        <v>190</v>
      </c>
      <c r="C253" s="239" t="s">
        <v>405</v>
      </c>
    </row>
    <row r="254" spans="1:3" x14ac:dyDescent="0.25">
      <c r="A254" s="238">
        <v>1006</v>
      </c>
      <c r="B254" s="188" t="s">
        <v>407</v>
      </c>
      <c r="C254" s="239" t="s">
        <v>405</v>
      </c>
    </row>
    <row r="255" spans="1:3" x14ac:dyDescent="0.25">
      <c r="A255" s="238">
        <v>1068</v>
      </c>
      <c r="B255" s="202" t="s">
        <v>408</v>
      </c>
      <c r="C255" s="239" t="s">
        <v>405</v>
      </c>
    </row>
    <row r="256" spans="1:3" x14ac:dyDescent="0.25">
      <c r="A256" s="238">
        <v>1071</v>
      </c>
      <c r="B256" s="202" t="s">
        <v>191</v>
      </c>
      <c r="C256" s="239" t="s">
        <v>405</v>
      </c>
    </row>
    <row r="257" spans="1:3" x14ac:dyDescent="0.25">
      <c r="A257" s="238">
        <v>1110</v>
      </c>
      <c r="B257" s="202" t="s">
        <v>184</v>
      </c>
      <c r="C257" s="239" t="s">
        <v>405</v>
      </c>
    </row>
    <row r="258" spans="1:3" x14ac:dyDescent="0.25">
      <c r="A258" s="238">
        <v>1252</v>
      </c>
      <c r="B258" s="188" t="s">
        <v>409</v>
      </c>
      <c r="C258" s="239" t="s">
        <v>405</v>
      </c>
    </row>
    <row r="259" spans="1:3" x14ac:dyDescent="0.25">
      <c r="A259" s="238">
        <v>1377</v>
      </c>
      <c r="B259" s="202" t="s">
        <v>240</v>
      </c>
      <c r="C259" s="239" t="s">
        <v>405</v>
      </c>
    </row>
    <row r="260" spans="1:3" x14ac:dyDescent="0.25">
      <c r="A260" s="238">
        <v>1447</v>
      </c>
      <c r="B260" s="202" t="s">
        <v>200</v>
      </c>
      <c r="C260" s="239" t="s">
        <v>405</v>
      </c>
    </row>
    <row r="261" spans="1:3" x14ac:dyDescent="0.25">
      <c r="A261" s="238">
        <v>1468</v>
      </c>
      <c r="B261" s="188" t="s">
        <v>186</v>
      </c>
      <c r="C261" s="239" t="s">
        <v>405</v>
      </c>
    </row>
    <row r="262" spans="1:3" x14ac:dyDescent="0.25">
      <c r="A262" s="238">
        <v>1766</v>
      </c>
      <c r="B262" s="202" t="s">
        <v>192</v>
      </c>
      <c r="C262" s="239" t="s">
        <v>405</v>
      </c>
    </row>
    <row r="263" spans="1:3" x14ac:dyDescent="0.25">
      <c r="A263" s="238">
        <v>1767</v>
      </c>
      <c r="B263" s="202" t="s">
        <v>193</v>
      </c>
      <c r="C263" s="239" t="s">
        <v>405</v>
      </c>
    </row>
    <row r="264" spans="1:3" x14ac:dyDescent="0.25">
      <c r="A264" s="238">
        <v>1844</v>
      </c>
      <c r="B264" s="202" t="s">
        <v>244</v>
      </c>
      <c r="C264" s="239" t="s">
        <v>405</v>
      </c>
    </row>
    <row r="265" spans="1:3" x14ac:dyDescent="0.25">
      <c r="A265" s="238">
        <v>1853</v>
      </c>
      <c r="B265" s="188" t="s">
        <v>135</v>
      </c>
      <c r="C265" s="239" t="s">
        <v>405</v>
      </c>
    </row>
    <row r="266" spans="1:3" x14ac:dyDescent="0.25">
      <c r="A266" s="238">
        <v>1902</v>
      </c>
      <c r="B266" s="188" t="s">
        <v>187</v>
      </c>
      <c r="C266" s="239" t="s">
        <v>405</v>
      </c>
    </row>
    <row r="267" spans="1:3" x14ac:dyDescent="0.25">
      <c r="A267" s="238">
        <v>2004</v>
      </c>
      <c r="B267" s="202" t="s">
        <v>194</v>
      </c>
      <c r="C267" s="239" t="s">
        <v>405</v>
      </c>
    </row>
    <row r="268" spans="1:3" x14ac:dyDescent="0.25">
      <c r="A268" s="238">
        <v>2018</v>
      </c>
      <c r="B268" s="202" t="s">
        <v>195</v>
      </c>
      <c r="C268" s="239" t="s">
        <v>405</v>
      </c>
    </row>
    <row r="269" spans="1:3" x14ac:dyDescent="0.25">
      <c r="A269" s="238">
        <v>2040</v>
      </c>
      <c r="B269" s="202" t="s">
        <v>196</v>
      </c>
      <c r="C269" s="239" t="s">
        <v>405</v>
      </c>
    </row>
    <row r="270" spans="1:3" x14ac:dyDescent="0.25">
      <c r="A270" s="238">
        <v>2085</v>
      </c>
      <c r="B270" s="202" t="s">
        <v>203</v>
      </c>
      <c r="C270" s="239" t="s">
        <v>405</v>
      </c>
    </row>
    <row r="271" spans="1:3" x14ac:dyDescent="0.25">
      <c r="A271" s="238">
        <v>2099</v>
      </c>
      <c r="B271" s="188" t="s">
        <v>188</v>
      </c>
      <c r="C271" s="239" t="s">
        <v>405</v>
      </c>
    </row>
    <row r="272" spans="1:3" x14ac:dyDescent="0.25">
      <c r="A272" s="238">
        <v>2111</v>
      </c>
      <c r="B272" s="202" t="s">
        <v>197</v>
      </c>
      <c r="C272" s="239" t="s">
        <v>405</v>
      </c>
    </row>
    <row r="273" spans="1:3" x14ac:dyDescent="0.25">
      <c r="A273" s="238">
        <v>2119</v>
      </c>
      <c r="B273" s="188" t="s">
        <v>189</v>
      </c>
      <c r="C273" s="239" t="s">
        <v>405</v>
      </c>
    </row>
    <row r="274" spans="1:3" x14ac:dyDescent="0.25">
      <c r="A274" s="238">
        <v>2330</v>
      </c>
      <c r="B274" s="202" t="s">
        <v>198</v>
      </c>
      <c r="C274" s="239" t="s">
        <v>405</v>
      </c>
    </row>
    <row r="275" spans="1:3" x14ac:dyDescent="0.25">
      <c r="A275" s="238">
        <v>2354</v>
      </c>
      <c r="B275" s="202" t="s">
        <v>199</v>
      </c>
      <c r="C275" s="239" t="s">
        <v>405</v>
      </c>
    </row>
    <row r="276" spans="1:3" x14ac:dyDescent="0.25">
      <c r="A276" s="238">
        <v>2445</v>
      </c>
      <c r="B276" s="202" t="s">
        <v>410</v>
      </c>
      <c r="C276" s="239" t="s">
        <v>405</v>
      </c>
    </row>
    <row r="277" spans="1:3" x14ac:dyDescent="0.25">
      <c r="A277" s="238">
        <v>2446</v>
      </c>
      <c r="B277" s="186" t="s">
        <v>411</v>
      </c>
      <c r="C277" s="241" t="s">
        <v>405</v>
      </c>
    </row>
    <row r="278" spans="1:3" x14ac:dyDescent="0.25">
      <c r="A278" s="194">
        <v>5</v>
      </c>
      <c r="B278" s="242" t="s">
        <v>204</v>
      </c>
      <c r="C278" s="243" t="s">
        <v>412</v>
      </c>
    </row>
    <row r="279" spans="1:3" x14ac:dyDescent="0.25">
      <c r="A279" s="194">
        <v>47</v>
      </c>
      <c r="B279" s="242" t="s">
        <v>205</v>
      </c>
      <c r="C279" s="243" t="s">
        <v>412</v>
      </c>
    </row>
    <row r="280" spans="1:3" x14ac:dyDescent="0.25">
      <c r="A280" s="194">
        <v>54</v>
      </c>
      <c r="B280" s="242" t="s">
        <v>206</v>
      </c>
      <c r="C280" s="243" t="s">
        <v>412</v>
      </c>
    </row>
    <row r="281" spans="1:3" x14ac:dyDescent="0.25">
      <c r="A281" s="244">
        <v>81</v>
      </c>
      <c r="B281" s="242" t="s">
        <v>413</v>
      </c>
      <c r="C281" s="245" t="s">
        <v>412</v>
      </c>
    </row>
    <row r="282" spans="1:3" x14ac:dyDescent="0.25">
      <c r="A282" s="244">
        <v>92</v>
      </c>
      <c r="B282" s="242" t="s">
        <v>207</v>
      </c>
      <c r="C282" s="243" t="s">
        <v>412</v>
      </c>
    </row>
    <row r="283" spans="1:3" x14ac:dyDescent="0.25">
      <c r="A283" s="194">
        <v>115</v>
      </c>
      <c r="B283" s="246" t="s">
        <v>414</v>
      </c>
      <c r="C283" s="243" t="s">
        <v>412</v>
      </c>
    </row>
    <row r="284" spans="1:3" x14ac:dyDescent="0.25">
      <c r="A284" s="194">
        <v>207</v>
      </c>
      <c r="B284" s="242" t="s">
        <v>415</v>
      </c>
      <c r="C284" s="243" t="s">
        <v>412</v>
      </c>
    </row>
    <row r="285" spans="1:3" x14ac:dyDescent="0.25">
      <c r="A285" s="221">
        <v>466</v>
      </c>
      <c r="B285" s="242" t="s">
        <v>208</v>
      </c>
      <c r="C285" s="243" t="s">
        <v>412</v>
      </c>
    </row>
    <row r="286" spans="1:3" x14ac:dyDescent="0.25">
      <c r="A286" s="244">
        <v>509</v>
      </c>
      <c r="B286" s="242" t="s">
        <v>416</v>
      </c>
      <c r="C286" s="243" t="s">
        <v>412</v>
      </c>
    </row>
    <row r="287" spans="1:3" x14ac:dyDescent="0.25">
      <c r="A287" s="221">
        <v>602</v>
      </c>
      <c r="B287" s="247" t="s">
        <v>417</v>
      </c>
      <c r="C287" s="243" t="s">
        <v>412</v>
      </c>
    </row>
    <row r="288" spans="1:3" x14ac:dyDescent="0.25">
      <c r="A288" s="221">
        <v>884</v>
      </c>
      <c r="B288" s="234" t="s">
        <v>107</v>
      </c>
      <c r="C288" s="243" t="s">
        <v>412</v>
      </c>
    </row>
    <row r="289" spans="1:3" x14ac:dyDescent="0.25">
      <c r="A289" s="244">
        <v>1109</v>
      </c>
      <c r="B289" s="242" t="s">
        <v>418</v>
      </c>
      <c r="C289" s="243" t="s">
        <v>412</v>
      </c>
    </row>
    <row r="290" spans="1:3" x14ac:dyDescent="0.25">
      <c r="A290" s="244">
        <v>1368</v>
      </c>
      <c r="B290" s="242" t="s">
        <v>210</v>
      </c>
      <c r="C290" s="243" t="s">
        <v>412</v>
      </c>
    </row>
    <row r="291" spans="1:3" x14ac:dyDescent="0.25">
      <c r="A291" s="248">
        <v>1382</v>
      </c>
      <c r="B291" s="247" t="s">
        <v>108</v>
      </c>
      <c r="C291" s="243" t="s">
        <v>412</v>
      </c>
    </row>
    <row r="292" spans="1:3" x14ac:dyDescent="0.25">
      <c r="A292" s="244">
        <v>1569</v>
      </c>
      <c r="B292" s="242" t="s">
        <v>211</v>
      </c>
      <c r="C292" s="243" t="s">
        <v>412</v>
      </c>
    </row>
    <row r="293" spans="1:3" x14ac:dyDescent="0.25">
      <c r="A293" s="244">
        <v>1578</v>
      </c>
      <c r="B293" s="242" t="s">
        <v>419</v>
      </c>
      <c r="C293" s="243" t="s">
        <v>412</v>
      </c>
    </row>
    <row r="294" spans="1:3" x14ac:dyDescent="0.25">
      <c r="A294" s="194">
        <v>1657</v>
      </c>
      <c r="B294" s="242" t="s">
        <v>420</v>
      </c>
      <c r="C294" s="243" t="s">
        <v>412</v>
      </c>
    </row>
    <row r="295" spans="1:3" x14ac:dyDescent="0.25">
      <c r="A295" s="194">
        <v>1729</v>
      </c>
      <c r="B295" s="242" t="s">
        <v>185</v>
      </c>
      <c r="C295" s="249" t="s">
        <v>412</v>
      </c>
    </row>
    <row r="296" spans="1:3" x14ac:dyDescent="0.25">
      <c r="A296" s="194">
        <v>1738</v>
      </c>
      <c r="B296" s="242" t="s">
        <v>212</v>
      </c>
      <c r="C296" s="243" t="s">
        <v>412</v>
      </c>
    </row>
    <row r="297" spans="1:3" x14ac:dyDescent="0.25">
      <c r="A297" s="221">
        <v>1969</v>
      </c>
      <c r="B297" s="231" t="s">
        <v>421</v>
      </c>
      <c r="C297" s="243" t="s">
        <v>412</v>
      </c>
    </row>
    <row r="298" spans="1:3" x14ac:dyDescent="0.25">
      <c r="A298" s="194">
        <v>1985</v>
      </c>
      <c r="B298" s="242" t="s">
        <v>214</v>
      </c>
      <c r="C298" s="243" t="s">
        <v>412</v>
      </c>
    </row>
    <row r="299" spans="1:3" x14ac:dyDescent="0.25">
      <c r="A299" s="221">
        <v>2017</v>
      </c>
      <c r="B299" s="234" t="s">
        <v>106</v>
      </c>
      <c r="C299" s="243" t="s">
        <v>412</v>
      </c>
    </row>
    <row r="300" spans="1:3" x14ac:dyDescent="0.25">
      <c r="A300" s="194">
        <v>2238</v>
      </c>
      <c r="B300" s="242" t="s">
        <v>422</v>
      </c>
      <c r="C300" s="249" t="s">
        <v>412</v>
      </c>
    </row>
    <row r="301" spans="1:3" x14ac:dyDescent="0.25">
      <c r="A301" s="244">
        <v>2242</v>
      </c>
      <c r="B301" s="242" t="s">
        <v>215</v>
      </c>
      <c r="C301" s="249" t="s">
        <v>412</v>
      </c>
    </row>
    <row r="302" spans="1:3" x14ac:dyDescent="0.25">
      <c r="A302" s="194">
        <v>2245</v>
      </c>
      <c r="B302" s="242" t="s">
        <v>216</v>
      </c>
      <c r="C302" s="249" t="s">
        <v>412</v>
      </c>
    </row>
    <row r="303" spans="1:3" x14ac:dyDescent="0.25">
      <c r="A303" s="194">
        <v>2254</v>
      </c>
      <c r="B303" s="242" t="s">
        <v>217</v>
      </c>
      <c r="C303" s="249" t="s">
        <v>412</v>
      </c>
    </row>
    <row r="304" spans="1:3" x14ac:dyDescent="0.25">
      <c r="A304" s="194">
        <v>2255</v>
      </c>
      <c r="B304" s="242" t="s">
        <v>423</v>
      </c>
      <c r="C304" s="245" t="s">
        <v>412</v>
      </c>
    </row>
    <row r="305" spans="1:3" x14ac:dyDescent="0.25">
      <c r="A305" s="221">
        <v>2292</v>
      </c>
      <c r="B305" s="242" t="s">
        <v>218</v>
      </c>
      <c r="C305" s="249" t="s">
        <v>412</v>
      </c>
    </row>
    <row r="306" spans="1:3" x14ac:dyDescent="0.25">
      <c r="A306" s="248">
        <v>2293</v>
      </c>
      <c r="B306" s="234" t="s">
        <v>424</v>
      </c>
      <c r="C306" s="249" t="s">
        <v>412</v>
      </c>
    </row>
    <row r="307" spans="1:3" x14ac:dyDescent="0.25">
      <c r="A307" s="221">
        <v>2296</v>
      </c>
      <c r="B307" s="242" t="s">
        <v>219</v>
      </c>
      <c r="C307" s="249" t="s">
        <v>412</v>
      </c>
    </row>
    <row r="308" spans="1:3" x14ac:dyDescent="0.25">
      <c r="A308" s="221">
        <v>2299</v>
      </c>
      <c r="B308" s="242" t="s">
        <v>220</v>
      </c>
      <c r="C308" s="249" t="s">
        <v>412</v>
      </c>
    </row>
    <row r="309" spans="1:3" x14ac:dyDescent="0.25">
      <c r="A309" s="221">
        <v>2301</v>
      </c>
      <c r="B309" s="242" t="s">
        <v>221</v>
      </c>
      <c r="C309" s="249" t="s">
        <v>412</v>
      </c>
    </row>
    <row r="310" spans="1:3" x14ac:dyDescent="0.25">
      <c r="A310" s="244">
        <v>2410</v>
      </c>
      <c r="B310" s="242" t="s">
        <v>425</v>
      </c>
      <c r="C310" s="249" t="s">
        <v>412</v>
      </c>
    </row>
    <row r="311" spans="1:3" x14ac:dyDescent="0.25">
      <c r="A311" s="244">
        <v>2411</v>
      </c>
      <c r="B311" s="242" t="s">
        <v>426</v>
      </c>
      <c r="C311" s="243" t="s">
        <v>412</v>
      </c>
    </row>
    <row r="312" spans="1:3" x14ac:dyDescent="0.25">
      <c r="A312" s="244">
        <v>2428</v>
      </c>
      <c r="B312" s="242" t="s">
        <v>427</v>
      </c>
      <c r="C312" s="245" t="s">
        <v>412</v>
      </c>
    </row>
    <row r="313" spans="1:3" x14ac:dyDescent="0.25">
      <c r="A313" s="244">
        <v>2442</v>
      </c>
      <c r="B313" s="231" t="s">
        <v>428</v>
      </c>
      <c r="C313" s="245" t="s">
        <v>412</v>
      </c>
    </row>
    <row r="314" spans="1:3" x14ac:dyDescent="0.25">
      <c r="A314" s="244">
        <v>2443</v>
      </c>
      <c r="B314" s="231" t="s">
        <v>429</v>
      </c>
      <c r="C314" s="245" t="s">
        <v>412</v>
      </c>
    </row>
    <row r="315" spans="1:3" x14ac:dyDescent="0.25">
      <c r="A315" s="250">
        <v>71</v>
      </c>
      <c r="B315" s="251" t="s">
        <v>430</v>
      </c>
      <c r="C315" s="241" t="s">
        <v>431</v>
      </c>
    </row>
    <row r="316" spans="1:3" x14ac:dyDescent="0.25">
      <c r="A316" s="250">
        <v>274</v>
      </c>
      <c r="B316" s="251" t="s">
        <v>432</v>
      </c>
      <c r="C316" s="241" t="s">
        <v>431</v>
      </c>
    </row>
    <row r="317" spans="1:3" x14ac:dyDescent="0.25">
      <c r="A317" s="252">
        <v>298</v>
      </c>
      <c r="B317" s="251" t="s">
        <v>433</v>
      </c>
      <c r="C317" s="241" t="s">
        <v>431</v>
      </c>
    </row>
    <row r="318" spans="1:3" x14ac:dyDescent="0.25">
      <c r="A318" s="252">
        <v>310</v>
      </c>
      <c r="B318" s="251" t="s">
        <v>434</v>
      </c>
      <c r="C318" s="241" t="s">
        <v>431</v>
      </c>
    </row>
    <row r="319" spans="1:3" x14ac:dyDescent="0.25">
      <c r="A319" s="252">
        <v>435</v>
      </c>
      <c r="B319" s="251" t="s">
        <v>435</v>
      </c>
      <c r="C319" s="241" t="s">
        <v>431</v>
      </c>
    </row>
    <row r="320" spans="1:3" x14ac:dyDescent="0.25">
      <c r="A320" s="252">
        <v>468</v>
      </c>
      <c r="B320" s="251" t="s">
        <v>436</v>
      </c>
      <c r="C320" s="241" t="s">
        <v>431</v>
      </c>
    </row>
    <row r="321" spans="1:3" x14ac:dyDescent="0.25">
      <c r="A321" s="252">
        <v>921</v>
      </c>
      <c r="B321" s="251" t="s">
        <v>437</v>
      </c>
      <c r="C321" s="241" t="s">
        <v>431</v>
      </c>
    </row>
    <row r="322" spans="1:3" x14ac:dyDescent="0.25">
      <c r="A322" s="252">
        <v>935</v>
      </c>
      <c r="B322" s="251" t="s">
        <v>438</v>
      </c>
      <c r="C322" s="239" t="s">
        <v>431</v>
      </c>
    </row>
    <row r="323" spans="1:3" x14ac:dyDescent="0.25">
      <c r="A323" s="252">
        <v>995</v>
      </c>
      <c r="B323" s="251" t="s">
        <v>439</v>
      </c>
      <c r="C323" s="239" t="s">
        <v>431</v>
      </c>
    </row>
    <row r="324" spans="1:3" x14ac:dyDescent="0.25">
      <c r="A324" s="250">
        <v>996</v>
      </c>
      <c r="B324" s="253" t="s">
        <v>440</v>
      </c>
      <c r="C324" s="239" t="s">
        <v>431</v>
      </c>
    </row>
    <row r="325" spans="1:3" x14ac:dyDescent="0.25">
      <c r="A325" s="252">
        <v>998</v>
      </c>
      <c r="B325" s="251" t="s">
        <v>441</v>
      </c>
      <c r="C325" s="239" t="s">
        <v>431</v>
      </c>
    </row>
    <row r="326" spans="1:3" x14ac:dyDescent="0.25">
      <c r="A326" s="252">
        <v>1017</v>
      </c>
      <c r="B326" s="251" t="s">
        <v>442</v>
      </c>
      <c r="C326" s="239" t="s">
        <v>431</v>
      </c>
    </row>
    <row r="327" spans="1:3" x14ac:dyDescent="0.25">
      <c r="A327" s="252">
        <v>1433</v>
      </c>
      <c r="B327" s="251" t="s">
        <v>443</v>
      </c>
      <c r="C327" s="239" t="s">
        <v>431</v>
      </c>
    </row>
    <row r="328" spans="1:3" x14ac:dyDescent="0.25">
      <c r="A328" s="252">
        <v>1955</v>
      </c>
      <c r="B328" s="251" t="s">
        <v>444</v>
      </c>
      <c r="C328" s="239" t="s">
        <v>431</v>
      </c>
    </row>
    <row r="329" spans="1:3" x14ac:dyDescent="0.25">
      <c r="A329" s="250">
        <v>2023</v>
      </c>
      <c r="B329" s="251" t="s">
        <v>445</v>
      </c>
      <c r="C329" s="241" t="s">
        <v>431</v>
      </c>
    </row>
    <row r="330" spans="1:3" x14ac:dyDescent="0.25">
      <c r="A330" s="252">
        <v>2415</v>
      </c>
      <c r="B330" s="251" t="s">
        <v>446</v>
      </c>
      <c r="C330" s="241" t="s">
        <v>431</v>
      </c>
    </row>
    <row r="331" spans="1:3" x14ac:dyDescent="0.25">
      <c r="A331" s="252">
        <v>2416</v>
      </c>
      <c r="B331" s="251" t="s">
        <v>447</v>
      </c>
      <c r="C331" s="241" t="s">
        <v>431</v>
      </c>
    </row>
    <row r="332" spans="1:3" x14ac:dyDescent="0.25">
      <c r="A332" s="252">
        <v>2417</v>
      </c>
      <c r="B332" s="251" t="s">
        <v>448</v>
      </c>
      <c r="C332" s="241" t="s">
        <v>431</v>
      </c>
    </row>
    <row r="333" spans="1:3" x14ac:dyDescent="0.25">
      <c r="A333" s="252">
        <v>2145</v>
      </c>
      <c r="B333" s="254" t="s">
        <v>248</v>
      </c>
      <c r="C333" s="239" t="s">
        <v>449</v>
      </c>
    </row>
    <row r="334" spans="1:3" x14ac:dyDescent="0.25">
      <c r="A334" s="252">
        <v>2147</v>
      </c>
      <c r="B334" s="254" t="s">
        <v>450</v>
      </c>
      <c r="C334" s="239" t="s">
        <v>449</v>
      </c>
    </row>
    <row r="335" spans="1:3" x14ac:dyDescent="0.25">
      <c r="A335" s="252"/>
      <c r="B335" s="254" t="s">
        <v>358</v>
      </c>
      <c r="C335" s="239" t="s">
        <v>449</v>
      </c>
    </row>
    <row r="336" spans="1:3" x14ac:dyDescent="0.25">
      <c r="A336" s="252"/>
      <c r="B336" s="254" t="s">
        <v>451</v>
      </c>
      <c r="C336" s="239" t="s">
        <v>449</v>
      </c>
    </row>
    <row r="337" spans="1:3" x14ac:dyDescent="0.25">
      <c r="A337" s="252"/>
      <c r="B337" s="254" t="s">
        <v>452</v>
      </c>
      <c r="C337" s="239" t="s">
        <v>449</v>
      </c>
    </row>
    <row r="338" spans="1:3" x14ac:dyDescent="0.25">
      <c r="A338" s="252"/>
      <c r="B338" s="254" t="s">
        <v>453</v>
      </c>
      <c r="C338" s="239" t="s">
        <v>449</v>
      </c>
    </row>
    <row r="339" spans="1:3" x14ac:dyDescent="0.25">
      <c r="A339" s="252"/>
      <c r="B339" s="254" t="s">
        <v>454</v>
      </c>
      <c r="C339" s="239" t="s">
        <v>449</v>
      </c>
    </row>
    <row r="340" spans="1:3" x14ac:dyDescent="0.25">
      <c r="A340" s="252"/>
      <c r="B340" s="254" t="s">
        <v>455</v>
      </c>
      <c r="C340" s="239" t="s">
        <v>449</v>
      </c>
    </row>
    <row r="341" spans="1:3" x14ac:dyDescent="0.25">
      <c r="A341" s="252"/>
      <c r="B341" s="254" t="s">
        <v>456</v>
      </c>
      <c r="C341" s="239" t="s">
        <v>449</v>
      </c>
    </row>
    <row r="342" spans="1:3" x14ac:dyDescent="0.25">
      <c r="A342" s="252"/>
      <c r="B342" s="254" t="s">
        <v>457</v>
      </c>
      <c r="C342" s="255" t="s">
        <v>449</v>
      </c>
    </row>
    <row r="343" spans="1:3" x14ac:dyDescent="0.25">
      <c r="A343" s="201">
        <v>28</v>
      </c>
      <c r="B343" s="218" t="s">
        <v>458</v>
      </c>
      <c r="C343" s="185" t="s">
        <v>459</v>
      </c>
    </row>
    <row r="344" spans="1:3" x14ac:dyDescent="0.25">
      <c r="A344" s="201">
        <v>878</v>
      </c>
      <c r="B344" s="218" t="s">
        <v>460</v>
      </c>
      <c r="C344" s="185" t="s">
        <v>459</v>
      </c>
    </row>
    <row r="345" spans="1:3" x14ac:dyDescent="0.25">
      <c r="A345" s="201">
        <v>1026</v>
      </c>
      <c r="B345" s="218" t="s">
        <v>461</v>
      </c>
      <c r="C345" s="185" t="s">
        <v>459</v>
      </c>
    </row>
    <row r="346" spans="1:3" x14ac:dyDescent="0.25">
      <c r="A346" s="201">
        <v>1191</v>
      </c>
      <c r="B346" s="218" t="s">
        <v>462</v>
      </c>
      <c r="C346" s="185" t="s">
        <v>459</v>
      </c>
    </row>
    <row r="347" spans="1:3" x14ac:dyDescent="0.25">
      <c r="A347" s="201">
        <v>1250</v>
      </c>
      <c r="B347" s="218" t="s">
        <v>463</v>
      </c>
      <c r="C347" s="185" t="s">
        <v>459</v>
      </c>
    </row>
    <row r="348" spans="1:3" x14ac:dyDescent="0.25">
      <c r="A348" s="201">
        <v>1268</v>
      </c>
      <c r="B348" s="218" t="s">
        <v>464</v>
      </c>
      <c r="C348" s="185" t="s">
        <v>459</v>
      </c>
    </row>
    <row r="349" spans="1:3" x14ac:dyDescent="0.25">
      <c r="A349" s="201">
        <v>1294</v>
      </c>
      <c r="B349" s="218" t="s">
        <v>465</v>
      </c>
      <c r="C349" s="185" t="s">
        <v>459</v>
      </c>
    </row>
    <row r="350" spans="1:3" x14ac:dyDescent="0.25">
      <c r="A350" s="201">
        <v>1458</v>
      </c>
      <c r="B350" s="218" t="s">
        <v>466</v>
      </c>
      <c r="C350" s="185" t="s">
        <v>459</v>
      </c>
    </row>
    <row r="351" spans="1:3" x14ac:dyDescent="0.25">
      <c r="A351" s="201">
        <v>1950</v>
      </c>
      <c r="B351" s="218" t="s">
        <v>467</v>
      </c>
      <c r="C351" s="185" t="s">
        <v>459</v>
      </c>
    </row>
    <row r="352" spans="1:3" x14ac:dyDescent="0.25">
      <c r="A352" s="183">
        <v>1958</v>
      </c>
      <c r="B352" s="225" t="s">
        <v>468</v>
      </c>
      <c r="C352" s="185" t="s">
        <v>459</v>
      </c>
    </row>
    <row r="353" spans="1:3" x14ac:dyDescent="0.25">
      <c r="A353" s="201">
        <v>2116</v>
      </c>
      <c r="B353" s="218" t="s">
        <v>469</v>
      </c>
      <c r="C353" s="185" t="s">
        <v>459</v>
      </c>
    </row>
    <row r="354" spans="1:3" x14ac:dyDescent="0.25">
      <c r="A354" s="183">
        <v>2290</v>
      </c>
      <c r="B354" s="225" t="s">
        <v>470</v>
      </c>
      <c r="C354" s="185" t="s">
        <v>459</v>
      </c>
    </row>
    <row r="355" spans="1:3" x14ac:dyDescent="0.25">
      <c r="A355" s="201">
        <v>2314</v>
      </c>
      <c r="B355" s="218" t="s">
        <v>471</v>
      </c>
      <c r="C355" s="185" t="s">
        <v>459</v>
      </c>
    </row>
    <row r="356" spans="1:3" x14ac:dyDescent="0.25">
      <c r="A356" s="183">
        <v>2339</v>
      </c>
      <c r="B356" s="225" t="s">
        <v>222</v>
      </c>
      <c r="C356" s="185" t="s">
        <v>459</v>
      </c>
    </row>
    <row r="357" spans="1:3" x14ac:dyDescent="0.25">
      <c r="A357" s="183">
        <v>2340</v>
      </c>
      <c r="B357" s="204" t="s">
        <v>223</v>
      </c>
      <c r="C357" s="185" t="s">
        <v>459</v>
      </c>
    </row>
    <row r="358" spans="1:3" x14ac:dyDescent="0.25">
      <c r="A358" s="201">
        <v>2371</v>
      </c>
      <c r="B358" s="218" t="s">
        <v>319</v>
      </c>
      <c r="C358" s="185" t="s">
        <v>459</v>
      </c>
    </row>
    <row r="359" spans="1:3" x14ac:dyDescent="0.25">
      <c r="A359" s="201">
        <v>2396</v>
      </c>
      <c r="B359" s="218" t="s">
        <v>472</v>
      </c>
      <c r="C359" s="185" t="s">
        <v>459</v>
      </c>
    </row>
    <row r="360" spans="1:3" x14ac:dyDescent="0.25">
      <c r="A360" s="201">
        <v>2402</v>
      </c>
      <c r="B360" s="218" t="s">
        <v>473</v>
      </c>
      <c r="C360" s="185" t="s">
        <v>459</v>
      </c>
    </row>
    <row r="361" spans="1:3" x14ac:dyDescent="0.25">
      <c r="A361" s="201">
        <v>2403</v>
      </c>
      <c r="B361" s="218" t="s">
        <v>474</v>
      </c>
      <c r="C361" s="185" t="s">
        <v>459</v>
      </c>
    </row>
    <row r="362" spans="1:3" x14ac:dyDescent="0.25">
      <c r="A362" s="201">
        <v>2432</v>
      </c>
      <c r="B362" s="218" t="s">
        <v>475</v>
      </c>
      <c r="C362" s="185" t="s">
        <v>459</v>
      </c>
    </row>
    <row r="363" spans="1:3" x14ac:dyDescent="0.25">
      <c r="A363" s="201">
        <v>2434</v>
      </c>
      <c r="B363" s="218" t="s">
        <v>476</v>
      </c>
      <c r="C363" s="185" t="s">
        <v>459</v>
      </c>
    </row>
    <row r="364" spans="1:3" x14ac:dyDescent="0.25">
      <c r="A364" s="201">
        <v>2444</v>
      </c>
      <c r="B364" s="218" t="s">
        <v>477</v>
      </c>
      <c r="C364" s="185" t="s">
        <v>459</v>
      </c>
    </row>
    <row r="365" spans="1:3" x14ac:dyDescent="0.25">
      <c r="A365" s="194">
        <v>749</v>
      </c>
      <c r="B365" s="213" t="s">
        <v>478</v>
      </c>
      <c r="C365" s="227" t="s">
        <v>479</v>
      </c>
    </row>
    <row r="366" spans="1:3" x14ac:dyDescent="0.25">
      <c r="A366" s="183">
        <v>2210</v>
      </c>
      <c r="B366" s="225" t="s">
        <v>224</v>
      </c>
      <c r="C366" s="185" t="s">
        <v>479</v>
      </c>
    </row>
    <row r="367" spans="1:3" x14ac:dyDescent="0.25">
      <c r="A367" s="197">
        <v>1171</v>
      </c>
      <c r="B367" s="198" t="s">
        <v>480</v>
      </c>
      <c r="C367" s="199" t="s">
        <v>481</v>
      </c>
    </row>
    <row r="368" spans="1:3" x14ac:dyDescent="0.25">
      <c r="A368" s="197">
        <v>1904</v>
      </c>
      <c r="B368" s="200" t="s">
        <v>109</v>
      </c>
      <c r="C368" s="199" t="s">
        <v>481</v>
      </c>
    </row>
    <row r="369" spans="1:3" x14ac:dyDescent="0.25">
      <c r="A369" s="197">
        <v>1908</v>
      </c>
      <c r="B369" s="200" t="s">
        <v>482</v>
      </c>
      <c r="C369" s="199" t="s">
        <v>481</v>
      </c>
    </row>
    <row r="370" spans="1:3" x14ac:dyDescent="0.25">
      <c r="A370" s="197">
        <v>2174</v>
      </c>
      <c r="B370" s="200" t="s">
        <v>483</v>
      </c>
      <c r="C370" s="199" t="s">
        <v>481</v>
      </c>
    </row>
    <row r="371" spans="1:3" x14ac:dyDescent="0.25">
      <c r="A371" s="197">
        <v>2176</v>
      </c>
      <c r="B371" s="200" t="s">
        <v>484</v>
      </c>
      <c r="C371" s="199" t="s">
        <v>481</v>
      </c>
    </row>
    <row r="372" spans="1:3" x14ac:dyDescent="0.25">
      <c r="A372" s="197">
        <v>2370</v>
      </c>
      <c r="B372" s="200" t="s">
        <v>485</v>
      </c>
      <c r="C372" s="199" t="s">
        <v>481</v>
      </c>
    </row>
    <row r="373" spans="1:3" x14ac:dyDescent="0.25">
      <c r="A373" s="197">
        <v>2390</v>
      </c>
      <c r="B373" s="200" t="s">
        <v>486</v>
      </c>
      <c r="C373" s="199" t="s">
        <v>481</v>
      </c>
    </row>
    <row r="374" spans="1:3" x14ac:dyDescent="0.25">
      <c r="A374" s="197">
        <v>2391</v>
      </c>
      <c r="B374" s="200" t="s">
        <v>487</v>
      </c>
      <c r="C374" s="199" t="s">
        <v>481</v>
      </c>
    </row>
    <row r="375" spans="1:3" x14ac:dyDescent="0.25">
      <c r="A375" s="197"/>
      <c r="B375" s="200" t="s">
        <v>488</v>
      </c>
      <c r="C375" s="199" t="s">
        <v>481</v>
      </c>
    </row>
    <row r="376" spans="1:3" x14ac:dyDescent="0.25">
      <c r="A376" s="197"/>
      <c r="B376" s="200" t="s">
        <v>489</v>
      </c>
      <c r="C376" s="199" t="s">
        <v>481</v>
      </c>
    </row>
    <row r="377" spans="1:3" x14ac:dyDescent="0.25">
      <c r="A377" s="212">
        <v>2239</v>
      </c>
      <c r="B377" s="204" t="s">
        <v>490</v>
      </c>
      <c r="C377" s="185" t="s">
        <v>491</v>
      </c>
    </row>
    <row r="378" spans="1:3" x14ac:dyDescent="0.25">
      <c r="A378" s="211">
        <v>2359</v>
      </c>
      <c r="B378" s="186" t="s">
        <v>492</v>
      </c>
      <c r="C378" s="185" t="s">
        <v>491</v>
      </c>
    </row>
    <row r="379" spans="1:3" x14ac:dyDescent="0.25">
      <c r="A379" s="212">
        <v>2412</v>
      </c>
      <c r="B379" s="213" t="s">
        <v>493</v>
      </c>
      <c r="C379" s="185" t="s">
        <v>491</v>
      </c>
    </row>
    <row r="380" spans="1:3" x14ac:dyDescent="0.25">
      <c r="A380" s="217">
        <v>2419</v>
      </c>
      <c r="B380" s="216" t="s">
        <v>494</v>
      </c>
      <c r="C380" s="185" t="s">
        <v>491</v>
      </c>
    </row>
    <row r="381" spans="1:3" x14ac:dyDescent="0.25">
      <c r="A381" s="211">
        <v>2420</v>
      </c>
      <c r="B381" s="186" t="s">
        <v>495</v>
      </c>
      <c r="C381" s="185" t="s">
        <v>491</v>
      </c>
    </row>
    <row r="382" spans="1:3" x14ac:dyDescent="0.25">
      <c r="A382" s="212">
        <v>2421</v>
      </c>
      <c r="B382" s="213" t="s">
        <v>496</v>
      </c>
      <c r="C382" s="185" t="s">
        <v>491</v>
      </c>
    </row>
    <row r="383" spans="1:3" x14ac:dyDescent="0.25">
      <c r="A383" s="211">
        <v>2422</v>
      </c>
      <c r="B383" s="186" t="s">
        <v>165</v>
      </c>
      <c r="C383" s="185" t="s">
        <v>491</v>
      </c>
    </row>
    <row r="384" spans="1:3" x14ac:dyDescent="0.25">
      <c r="A384" s="211">
        <v>2423</v>
      </c>
      <c r="B384" s="186" t="s">
        <v>252</v>
      </c>
      <c r="C384" s="185" t="s">
        <v>491</v>
      </c>
    </row>
    <row r="385" spans="1:3" x14ac:dyDescent="0.25">
      <c r="A385" s="212">
        <v>2424</v>
      </c>
      <c r="B385" s="213" t="s">
        <v>497</v>
      </c>
      <c r="C385" s="185" t="s">
        <v>491</v>
      </c>
    </row>
  </sheetData>
  <mergeCells count="3">
    <mergeCell ref="A1:A2"/>
    <mergeCell ref="B1:B2"/>
    <mergeCell ref="C1:C2"/>
  </mergeCells>
  <dataValidations count="1">
    <dataValidation type="list" errorStyle="warning" allowBlank="1" showErrorMessage="1" error="Digitar uma das 3 opções:  Adulto, Master, ou Sub18" sqref="B70:B71 B9 B210" xr:uid="{7347236A-8A83-452A-999F-F3ACC4C218A3}">
      <formula1>"Adulto,Master,Sub18"</formula1>
    </dataValidation>
  </dataValidations>
  <pageMargins left="0.511811024" right="0.511811024" top="0.78740157499999996" bottom="0.78740157499999996" header="0.31496062000000002" footer="0.31496062000000002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10</vt:i4>
      </vt:variant>
      <vt:variant>
        <vt:lpstr>Intervalos Nomeados</vt:lpstr>
      </vt:variant>
      <vt:variant>
        <vt:i4>8</vt:i4>
      </vt:variant>
    </vt:vector>
  </HeadingPairs>
  <TitlesOfParts>
    <vt:vector size="18" baseType="lpstr">
      <vt:lpstr>Instruções</vt:lpstr>
      <vt:lpstr>Súmula</vt:lpstr>
      <vt:lpstr>Resumo</vt:lpstr>
      <vt:lpstr>S. 1ª Rod</vt:lpstr>
      <vt:lpstr>S. 2ª Rod </vt:lpstr>
      <vt:lpstr>S. 3ª Rod </vt:lpstr>
      <vt:lpstr>S. 4ª Rod </vt:lpstr>
      <vt:lpstr>S. 5ª Rod</vt:lpstr>
      <vt:lpstr>Federados</vt:lpstr>
      <vt:lpstr>Impressão</vt:lpstr>
      <vt:lpstr>Resumo!Area_de_impressao</vt:lpstr>
      <vt:lpstr>'S. 1ª Rod'!Area_de_impressao</vt:lpstr>
      <vt:lpstr>'S. 2ª Rod '!Area_de_impressao</vt:lpstr>
      <vt:lpstr>'S. 3ª Rod '!Area_de_impressao</vt:lpstr>
      <vt:lpstr>'S. 4ª Rod '!Area_de_impressao</vt:lpstr>
      <vt:lpstr>'S. 5ª Rod'!Area_de_impressao</vt:lpstr>
      <vt:lpstr>LS_EQUIPE1</vt:lpstr>
      <vt:lpstr>LS_EQUIPE2</vt:lpstr>
    </vt:vector>
  </TitlesOfParts>
  <Company>Getronics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Súmula eletrônica</dc:title>
  <dc:subject>Súmula equipes - 6 jogadores</dc:subject>
  <dc:creator>Vinicius De Simoni</dc:creator>
  <cp:keywords>FPFM;Sumula</cp:keywords>
  <cp:lastModifiedBy>José Jorge Farah Neto</cp:lastModifiedBy>
  <cp:lastPrinted>2026-03-21T15:56:54Z</cp:lastPrinted>
  <dcterms:created xsi:type="dcterms:W3CDTF">2011-02-06T02:23:49Z</dcterms:created>
  <dcterms:modified xsi:type="dcterms:W3CDTF">2026-03-22T14:04:25Z</dcterms:modified>
</cp:coreProperties>
</file>