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D:\FPFM-Futmesa\2026\FPFM\Tecnico 12\Sumulas\Aspirantes\2 Rodada\"/>
    </mc:Choice>
  </mc:AlternateContent>
  <xr:revisionPtr revIDLastSave="0" documentId="13_ncr:1_{96AEF936-BEE6-4351-A36A-9A23479DF149}" xr6:coauthVersionLast="47" xr6:coauthVersionMax="47" xr10:uidLastSave="{00000000-0000-0000-0000-000000000000}"/>
  <bookViews>
    <workbookView xWindow="1305" yWindow="0" windowWidth="27210" windowHeight="15585" activeTab="1" xr2:uid="{00000000-000D-0000-FFFF-FFFF00000000}"/>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21" i="2" l="1"/>
  <c r="AK21" i="2"/>
  <c r="AB21" i="2"/>
  <c r="S21" i="2"/>
  <c r="J21" i="2"/>
  <c r="J9" i="2"/>
  <c r="S9" i="2" s="1"/>
  <c r="AB9" i="2" s="1"/>
  <c r="C52" i="6"/>
  <c r="E52" i="6" s="1"/>
  <c r="A52" i="6"/>
  <c r="C51" i="6"/>
  <c r="A51" i="6"/>
  <c r="C50" i="6"/>
  <c r="I50" i="6" s="1"/>
  <c r="A50" i="6"/>
  <c r="C49" i="6"/>
  <c r="A49" i="6"/>
  <c r="C48" i="6"/>
  <c r="D48" i="6" s="1"/>
  <c r="A48" i="6"/>
  <c r="C47" i="6"/>
  <c r="E47" i="6" s="1"/>
  <c r="A47" i="6"/>
  <c r="C46" i="6"/>
  <c r="A46" i="6"/>
  <c r="C45" i="6"/>
  <c r="E45" i="6" s="1"/>
  <c r="A45" i="6"/>
  <c r="C44" i="6"/>
  <c r="A44" i="6"/>
  <c r="C43" i="6"/>
  <c r="E43" i="6" s="1"/>
  <c r="A43" i="6"/>
  <c r="C42" i="6"/>
  <c r="A42" i="6"/>
  <c r="C41" i="6"/>
  <c r="A41" i="6"/>
  <c r="C40" i="6"/>
  <c r="B40" i="6" s="1"/>
  <c r="A40" i="6"/>
  <c r="C39" i="6"/>
  <c r="B39" i="6" s="1"/>
  <c r="A39" i="6"/>
  <c r="C38" i="6"/>
  <c r="A38" i="6"/>
  <c r="C37" i="6"/>
  <c r="B37" i="6" s="1"/>
  <c r="A37" i="6"/>
  <c r="C36" i="6"/>
  <c r="B36" i="6" s="1"/>
  <c r="A36" i="6"/>
  <c r="C35" i="6"/>
  <c r="B35" i="6" s="1"/>
  <c r="A35" i="6"/>
  <c r="C34" i="6"/>
  <c r="B34" i="6" s="1"/>
  <c r="A34" i="6"/>
  <c r="C28" i="6"/>
  <c r="N28" i="6" s="1"/>
  <c r="A28" i="6"/>
  <c r="C27" i="6"/>
  <c r="E27" i="6" s="1"/>
  <c r="A27" i="6"/>
  <c r="C26" i="6"/>
  <c r="A26" i="6"/>
  <c r="C25" i="6"/>
  <c r="E25" i="6" s="1"/>
  <c r="A25" i="6"/>
  <c r="C24" i="6"/>
  <c r="K24" i="6" s="1"/>
  <c r="A24" i="6"/>
  <c r="C23" i="6"/>
  <c r="D23" i="6" s="1"/>
  <c r="A23" i="6"/>
  <c r="C22" i="6"/>
  <c r="E22" i="6" s="1"/>
  <c r="A22" i="6"/>
  <c r="C21" i="6"/>
  <c r="F21" i="6" s="1"/>
  <c r="A21" i="6"/>
  <c r="C20" i="6"/>
  <c r="K20" i="6" s="1"/>
  <c r="A20" i="6"/>
  <c r="C19" i="6"/>
  <c r="A19" i="6"/>
  <c r="C18" i="6"/>
  <c r="A18" i="6"/>
  <c r="C17" i="6"/>
  <c r="A17" i="6"/>
  <c r="C16" i="6"/>
  <c r="B16" i="6" s="1"/>
  <c r="A16" i="6"/>
  <c r="C15" i="6"/>
  <c r="A15" i="6"/>
  <c r="C14" i="6"/>
  <c r="A14" i="6"/>
  <c r="C13" i="6"/>
  <c r="B13" i="6" s="1"/>
  <c r="A13" i="6"/>
  <c r="C12" i="6"/>
  <c r="B12" i="6" s="1"/>
  <c r="A12" i="6"/>
  <c r="C11" i="6"/>
  <c r="B11" i="6" s="1"/>
  <c r="A11" i="6"/>
  <c r="C10" i="6"/>
  <c r="A10" i="6"/>
  <c r="D3" i="6"/>
  <c r="L3" i="6"/>
  <c r="L5" i="6"/>
  <c r="C33" i="6"/>
  <c r="C32" i="6"/>
  <c r="B32" i="6" s="1"/>
  <c r="C9" i="6"/>
  <c r="B9" i="6" s="1"/>
  <c r="C8" i="6"/>
  <c r="B8" i="6" s="1"/>
  <c r="D5" i="6"/>
  <c r="A33" i="6"/>
  <c r="A32" i="6"/>
  <c r="A9" i="6"/>
  <c r="A8" i="6"/>
  <c r="DK24" i="2"/>
  <c r="DO24" i="2" s="1"/>
  <c r="DJ24" i="2"/>
  <c r="DI24" i="2"/>
  <c r="DL24" i="2" s="1"/>
  <c r="DH24" i="2"/>
  <c r="DM24" i="2" s="1"/>
  <c r="DG24" i="2"/>
  <c r="DN24" i="2" s="1"/>
  <c r="DK21" i="2"/>
  <c r="DO21" i="2" s="1"/>
  <c r="DJ21" i="2"/>
  <c r="DP21" i="2" s="1"/>
  <c r="DI21" i="2"/>
  <c r="DL21" i="2" s="1"/>
  <c r="DH21" i="2"/>
  <c r="DM21" i="2" s="1"/>
  <c r="DG21" i="2"/>
  <c r="DN21" i="2" s="1"/>
  <c r="DK18" i="2"/>
  <c r="DO18" i="2" s="1"/>
  <c r="DJ18" i="2"/>
  <c r="DP18" i="2" s="1"/>
  <c r="DI18" i="2"/>
  <c r="DL18" i="2" s="1"/>
  <c r="DH18" i="2"/>
  <c r="DM18" i="2" s="1"/>
  <c r="DG18" i="2"/>
  <c r="DN18" i="2" s="1"/>
  <c r="DK15" i="2"/>
  <c r="DO15" i="2" s="1"/>
  <c r="DJ15" i="2"/>
  <c r="DP15" i="2" s="1"/>
  <c r="DI15" i="2"/>
  <c r="DL15" i="2" s="1"/>
  <c r="DH15" i="2"/>
  <c r="DM15" i="2" s="1"/>
  <c r="DG15" i="2"/>
  <c r="DN15" i="2" s="1"/>
  <c r="DK12" i="2"/>
  <c r="DO12" i="2" s="1"/>
  <c r="DJ12" i="2"/>
  <c r="DP12" i="2" s="1"/>
  <c r="DI12" i="2"/>
  <c r="DL12" i="2" s="1"/>
  <c r="DH12" i="2"/>
  <c r="DM12" i="2" s="1"/>
  <c r="DG12" i="2"/>
  <c r="DN12" i="2" s="1"/>
  <c r="DK9" i="2"/>
  <c r="DJ9" i="2"/>
  <c r="DP9" i="2" s="1"/>
  <c r="DI9" i="2"/>
  <c r="DH9" i="2"/>
  <c r="DG9" i="2"/>
  <c r="DN9" i="2" s="1"/>
  <c r="DG2" i="2"/>
  <c r="CZ24" i="2"/>
  <c r="DD24" i="2" s="1"/>
  <c r="CY24" i="2"/>
  <c r="DE24" i="2" s="1"/>
  <c r="CX24" i="2"/>
  <c r="DA24" i="2" s="1"/>
  <c r="CW24" i="2"/>
  <c r="DB24" i="2" s="1"/>
  <c r="CV24" i="2"/>
  <c r="DC24" i="2" s="1"/>
  <c r="CZ21" i="2"/>
  <c r="DD21" i="2" s="1"/>
  <c r="CY21" i="2"/>
  <c r="DE21" i="2" s="1"/>
  <c r="CX21" i="2"/>
  <c r="DA21" i="2" s="1"/>
  <c r="CW21" i="2"/>
  <c r="DB21" i="2" s="1"/>
  <c r="CV21" i="2"/>
  <c r="DC21" i="2" s="1"/>
  <c r="CZ18" i="2"/>
  <c r="DD18" i="2" s="1"/>
  <c r="CY18" i="2"/>
  <c r="DE18" i="2" s="1"/>
  <c r="CX18" i="2"/>
  <c r="DA18" i="2" s="1"/>
  <c r="CW18" i="2"/>
  <c r="DB18" i="2" s="1"/>
  <c r="CV18" i="2"/>
  <c r="DC18" i="2" s="1"/>
  <c r="CZ15" i="2"/>
  <c r="DD15" i="2" s="1"/>
  <c r="CY15" i="2"/>
  <c r="DE15" i="2" s="1"/>
  <c r="CX15" i="2"/>
  <c r="DA15" i="2" s="1"/>
  <c r="CW15" i="2"/>
  <c r="CV15" i="2"/>
  <c r="DC15" i="2" s="1"/>
  <c r="CZ12" i="2"/>
  <c r="CY12" i="2"/>
  <c r="DE12" i="2" s="1"/>
  <c r="CX12" i="2"/>
  <c r="DA12" i="2" s="1"/>
  <c r="CW12" i="2"/>
  <c r="DB12" i="2" s="1"/>
  <c r="CV12" i="2"/>
  <c r="DC12" i="2" s="1"/>
  <c r="CZ9" i="2"/>
  <c r="DD9" i="2" s="1"/>
  <c r="CY9" i="2"/>
  <c r="DE9" i="2" s="1"/>
  <c r="CX9" i="2"/>
  <c r="DA9" i="2" s="1"/>
  <c r="CW9" i="2"/>
  <c r="DB9" i="2" s="1"/>
  <c r="CV9" i="2"/>
  <c r="CV2" i="2"/>
  <c r="CK2" i="2"/>
  <c r="CO24" i="2"/>
  <c r="CS24" i="2" s="1"/>
  <c r="CN24" i="2"/>
  <c r="CT24" i="2" s="1"/>
  <c r="CM24" i="2"/>
  <c r="CP24" i="2" s="1"/>
  <c r="CL24" i="2"/>
  <c r="CQ24" i="2" s="1"/>
  <c r="CK24" i="2"/>
  <c r="CR24" i="2" s="1"/>
  <c r="CO21" i="2"/>
  <c r="CS21" i="2" s="1"/>
  <c r="CN21" i="2"/>
  <c r="CT21" i="2" s="1"/>
  <c r="CM21" i="2"/>
  <c r="CP21" i="2" s="1"/>
  <c r="CL21" i="2"/>
  <c r="CQ21" i="2" s="1"/>
  <c r="CK21" i="2"/>
  <c r="CR21" i="2" s="1"/>
  <c r="CO18" i="2"/>
  <c r="CS18" i="2" s="1"/>
  <c r="CN18" i="2"/>
  <c r="CT18" i="2" s="1"/>
  <c r="CM18" i="2"/>
  <c r="CP18" i="2" s="1"/>
  <c r="CL18" i="2"/>
  <c r="CK18" i="2"/>
  <c r="CR18" i="2" s="1"/>
  <c r="CO15" i="2"/>
  <c r="CS15" i="2" s="1"/>
  <c r="CN15" i="2"/>
  <c r="CT15" i="2" s="1"/>
  <c r="CM15" i="2"/>
  <c r="CP15" i="2" s="1"/>
  <c r="CL15" i="2"/>
  <c r="CQ15" i="2" s="1"/>
  <c r="CK15" i="2"/>
  <c r="CR15" i="2" s="1"/>
  <c r="CO12" i="2"/>
  <c r="CS12" i="2" s="1"/>
  <c r="CN12" i="2"/>
  <c r="CT12" i="2" s="1"/>
  <c r="CM12" i="2"/>
  <c r="CP12" i="2" s="1"/>
  <c r="CL12" i="2"/>
  <c r="CQ12" i="2" s="1"/>
  <c r="CK12" i="2"/>
  <c r="CR12" i="2" s="1"/>
  <c r="CO9" i="2"/>
  <c r="CN9" i="2"/>
  <c r="CM9" i="2"/>
  <c r="CP9" i="2" s="1"/>
  <c r="CL9" i="2"/>
  <c r="CQ9" i="2" s="1"/>
  <c r="CK9" i="2"/>
  <c r="CR9" i="2" s="1"/>
  <c r="CD24" i="2"/>
  <c r="CH24" i="2" s="1"/>
  <c r="CC24" i="2"/>
  <c r="CI24" i="2" s="1"/>
  <c r="CB24" i="2"/>
  <c r="CE24" i="2" s="1"/>
  <c r="CA24" i="2"/>
  <c r="CF24" i="2" s="1"/>
  <c r="BZ24" i="2"/>
  <c r="CG24" i="2" s="1"/>
  <c r="CD21" i="2"/>
  <c r="CH21" i="2" s="1"/>
  <c r="CC21" i="2"/>
  <c r="CI21" i="2" s="1"/>
  <c r="CB21" i="2"/>
  <c r="CE21" i="2" s="1"/>
  <c r="CA21" i="2"/>
  <c r="CF21" i="2" s="1"/>
  <c r="BZ21" i="2"/>
  <c r="CG21" i="2" s="1"/>
  <c r="CD18" i="2"/>
  <c r="CH18" i="2" s="1"/>
  <c r="CC18" i="2"/>
  <c r="CI18" i="2" s="1"/>
  <c r="CB18" i="2"/>
  <c r="CE18" i="2" s="1"/>
  <c r="CA18" i="2"/>
  <c r="CF18" i="2" s="1"/>
  <c r="BZ18" i="2"/>
  <c r="CG18" i="2" s="1"/>
  <c r="CD15" i="2"/>
  <c r="CH15" i="2" s="1"/>
  <c r="CC15" i="2"/>
  <c r="CI15" i="2" s="1"/>
  <c r="CB15" i="2"/>
  <c r="CE15" i="2" s="1"/>
  <c r="CA15" i="2"/>
  <c r="CF15" i="2" s="1"/>
  <c r="BZ15" i="2"/>
  <c r="CG15" i="2" s="1"/>
  <c r="CD12" i="2"/>
  <c r="CH12" i="2" s="1"/>
  <c r="CC12" i="2"/>
  <c r="CI12" i="2" s="1"/>
  <c r="CB12" i="2"/>
  <c r="CE12" i="2" s="1"/>
  <c r="CA12" i="2"/>
  <c r="CF12" i="2" s="1"/>
  <c r="BZ12" i="2"/>
  <c r="CG12" i="2" s="1"/>
  <c r="BZ2" i="2"/>
  <c r="CD9" i="2"/>
  <c r="CC9" i="2"/>
  <c r="CB9" i="2"/>
  <c r="CE9" i="2" s="1"/>
  <c r="CA9" i="2"/>
  <c r="CF9" i="2" s="1"/>
  <c r="BZ9" i="2"/>
  <c r="BS24" i="2"/>
  <c r="BW24" i="2" s="1"/>
  <c r="BR24" i="2"/>
  <c r="BX24" i="2" s="1"/>
  <c r="BQ24" i="2"/>
  <c r="BT24" i="2" s="1"/>
  <c r="BP24" i="2"/>
  <c r="BU24" i="2" s="1"/>
  <c r="BO24" i="2"/>
  <c r="BV24" i="2" s="1"/>
  <c r="BS21" i="2"/>
  <c r="BW21" i="2" s="1"/>
  <c r="BR21" i="2"/>
  <c r="BX21" i="2" s="1"/>
  <c r="BQ21" i="2"/>
  <c r="BT21" i="2" s="1"/>
  <c r="BP21" i="2"/>
  <c r="BU21" i="2" s="1"/>
  <c r="BO21" i="2"/>
  <c r="BV21" i="2" s="1"/>
  <c r="BS18" i="2"/>
  <c r="BW18" i="2" s="1"/>
  <c r="BR18" i="2"/>
  <c r="BX18" i="2" s="1"/>
  <c r="BQ18" i="2"/>
  <c r="BT18" i="2" s="1"/>
  <c r="BP18" i="2"/>
  <c r="BU18" i="2" s="1"/>
  <c r="BO18" i="2"/>
  <c r="BV18" i="2" s="1"/>
  <c r="BS15" i="2"/>
  <c r="BW15" i="2" s="1"/>
  <c r="BR15" i="2"/>
  <c r="BX15" i="2" s="1"/>
  <c r="BQ15" i="2"/>
  <c r="BT15" i="2" s="1"/>
  <c r="BP15" i="2"/>
  <c r="BU15" i="2" s="1"/>
  <c r="BO15" i="2"/>
  <c r="BV15" i="2" s="1"/>
  <c r="BS12" i="2"/>
  <c r="BW12" i="2" s="1"/>
  <c r="BR12" i="2"/>
  <c r="BX12" i="2" s="1"/>
  <c r="BQ12" i="2"/>
  <c r="BT12" i="2" s="1"/>
  <c r="BP12" i="2"/>
  <c r="BU12" i="2" s="1"/>
  <c r="BO12" i="2"/>
  <c r="BS9" i="2"/>
  <c r="BW9" i="2" s="1"/>
  <c r="BR9" i="2"/>
  <c r="BQ9" i="2"/>
  <c r="BT9" i="2" s="1"/>
  <c r="BP9" i="2"/>
  <c r="BU9" i="2" s="1"/>
  <c r="BO9" i="2"/>
  <c r="BV9" i="2" s="1"/>
  <c r="BO2" i="2"/>
  <c r="BH24" i="2"/>
  <c r="BL24" i="2" s="1"/>
  <c r="BG24" i="2"/>
  <c r="BM24" i="2" s="1"/>
  <c r="BF24" i="2"/>
  <c r="BI24" i="2" s="1"/>
  <c r="BE24" i="2"/>
  <c r="BJ24" i="2" s="1"/>
  <c r="BD24" i="2"/>
  <c r="BK24" i="2" s="1"/>
  <c r="BH21" i="2"/>
  <c r="BL21" i="2" s="1"/>
  <c r="BG21" i="2"/>
  <c r="BM21" i="2" s="1"/>
  <c r="BF21" i="2"/>
  <c r="BI21" i="2" s="1"/>
  <c r="BE21" i="2"/>
  <c r="BJ21" i="2" s="1"/>
  <c r="BD21" i="2"/>
  <c r="BK21" i="2" s="1"/>
  <c r="BH18" i="2"/>
  <c r="BL18" i="2" s="1"/>
  <c r="BG18" i="2"/>
  <c r="BM18" i="2" s="1"/>
  <c r="BF18" i="2"/>
  <c r="BI18" i="2" s="1"/>
  <c r="BE18" i="2"/>
  <c r="BJ18" i="2" s="1"/>
  <c r="BD18" i="2"/>
  <c r="BK18" i="2" s="1"/>
  <c r="BH15" i="2"/>
  <c r="BL15" i="2" s="1"/>
  <c r="BG15" i="2"/>
  <c r="BM15" i="2" s="1"/>
  <c r="BF15" i="2"/>
  <c r="BI15" i="2" s="1"/>
  <c r="BE15" i="2"/>
  <c r="BJ15" i="2" s="1"/>
  <c r="BD15" i="2"/>
  <c r="BK15" i="2" s="1"/>
  <c r="BH12" i="2"/>
  <c r="BL12" i="2" s="1"/>
  <c r="BG12" i="2"/>
  <c r="BM12" i="2" s="1"/>
  <c r="BF12" i="2"/>
  <c r="BI12" i="2" s="1"/>
  <c r="BE12" i="2"/>
  <c r="BD12" i="2"/>
  <c r="BK12" i="2" s="1"/>
  <c r="BH9" i="2"/>
  <c r="BL9" i="2" s="1"/>
  <c r="BG9" i="2"/>
  <c r="BF9" i="2"/>
  <c r="BI9" i="2" s="1"/>
  <c r="BE9" i="2"/>
  <c r="BJ9" i="2" s="1"/>
  <c r="BD9" i="2"/>
  <c r="BK9" i="2" s="1"/>
  <c r="BD2" i="2"/>
  <c r="I24" i="2"/>
  <c r="R9" i="2" s="1"/>
  <c r="J7" i="2"/>
  <c r="S7" i="2" s="1"/>
  <c r="AB7" i="2" s="1"/>
  <c r="AK7" i="2" s="1"/>
  <c r="AT7" i="2" s="1"/>
  <c r="L7" i="2"/>
  <c r="U10" i="2" s="1"/>
  <c r="AD13" i="2" s="1"/>
  <c r="AM16" i="2" s="1"/>
  <c r="AV19" i="2" s="1"/>
  <c r="A10" i="2"/>
  <c r="A13" i="2" s="1"/>
  <c r="C19" i="2"/>
  <c r="I21" i="2" s="1"/>
  <c r="R24" i="2" s="1"/>
  <c r="AA9" i="2" s="1"/>
  <c r="AJ12" i="2" s="1"/>
  <c r="AS15" i="2" s="1"/>
  <c r="BB18" i="2" s="1"/>
  <c r="B43" i="6"/>
  <c r="I52" i="6"/>
  <c r="H51" i="6"/>
  <c r="B52" i="6"/>
  <c r="D52" i="6"/>
  <c r="J52" i="6"/>
  <c r="H20" i="6"/>
  <c r="G20" i="6"/>
  <c r="H22" i="6"/>
  <c r="G25" i="6"/>
  <c r="I25" i="6"/>
  <c r="G27" i="6"/>
  <c r="I27" i="6"/>
  <c r="B24" i="6"/>
  <c r="F24" i="6"/>
  <c r="B25" i="6"/>
  <c r="F25" i="6"/>
  <c r="H25" i="6"/>
  <c r="J25" i="6"/>
  <c r="B27" i="6"/>
  <c r="F27" i="6"/>
  <c r="H27" i="6"/>
  <c r="J27" i="6"/>
  <c r="B28" i="6"/>
  <c r="D21" i="6"/>
  <c r="I43" i="6"/>
  <c r="I45" i="6"/>
  <c r="I47" i="6"/>
  <c r="G44" i="6"/>
  <c r="H45" i="6"/>
  <c r="F46" i="6"/>
  <c r="G46" i="6"/>
  <c r="G50" i="6"/>
  <c r="I46" i="6"/>
  <c r="F43" i="6"/>
  <c r="J45" i="6"/>
  <c r="K45" i="6"/>
  <c r="F45" i="6"/>
  <c r="G45" i="6"/>
  <c r="J47" i="6"/>
  <c r="K47" i="6"/>
  <c r="F47" i="6"/>
  <c r="G47" i="6"/>
  <c r="I22" i="6"/>
  <c r="D50" i="6"/>
  <c r="K27" i="6"/>
  <c r="K25" i="6"/>
  <c r="D27" i="6"/>
  <c r="D25" i="6"/>
  <c r="K21" i="6"/>
  <c r="D47" i="6"/>
  <c r="D45" i="6"/>
  <c r="D43" i="6"/>
  <c r="K44" i="6"/>
  <c r="H44" i="6"/>
  <c r="D44" i="6"/>
  <c r="J44" i="6"/>
  <c r="E46" i="6"/>
  <c r="B46" i="6"/>
  <c r="J46" i="6"/>
  <c r="H46" i="6"/>
  <c r="D46" i="6"/>
  <c r="K46" i="6"/>
  <c r="E50" i="6"/>
  <c r="K50" i="6"/>
  <c r="N52" i="6"/>
  <c r="N51" i="6" s="1"/>
  <c r="F52" i="6"/>
  <c r="K52" i="6"/>
  <c r="G52" i="6"/>
  <c r="H52" i="6"/>
  <c r="F20" i="6"/>
  <c r="E20" i="6"/>
  <c r="J20" i="6"/>
  <c r="B20" i="6"/>
  <c r="D20" i="6"/>
  <c r="B22" i="6"/>
  <c r="J22" i="6"/>
  <c r="G24" i="6"/>
  <c r="H24" i="6"/>
  <c r="E24" i="6"/>
  <c r="I24" i="6"/>
  <c r="J24" i="6"/>
  <c r="H28" i="6"/>
  <c r="E28" i="6"/>
  <c r="I28" i="6"/>
  <c r="J28" i="6"/>
  <c r="L22" i="2"/>
  <c r="U7" i="2"/>
  <c r="AD10" i="2" s="1"/>
  <c r="AM13" i="2" s="1"/>
  <c r="AV16" i="2" s="1"/>
  <c r="E49" i="6"/>
  <c r="B49" i="6"/>
  <c r="F49" i="6"/>
  <c r="H49" i="6"/>
  <c r="I49" i="6"/>
  <c r="J49" i="6"/>
  <c r="D49" i="6"/>
  <c r="E51" i="6"/>
  <c r="G51" i="6"/>
  <c r="J51" i="6"/>
  <c r="D51" i="6"/>
  <c r="I51" i="6"/>
  <c r="B51" i="6"/>
  <c r="K51" i="6"/>
  <c r="K49" i="6"/>
  <c r="E44" i="6"/>
  <c r="I44" i="6"/>
  <c r="B44" i="6"/>
  <c r="F44" i="6"/>
  <c r="G49" i="6"/>
  <c r="F51" i="6"/>
  <c r="E21" i="6"/>
  <c r="I21" i="6"/>
  <c r="G21" i="6"/>
  <c r="B26" i="6" l="1"/>
  <c r="AT9" i="2"/>
  <c r="AA12" i="2"/>
  <c r="AJ15" i="2" s="1"/>
  <c r="D24" i="6"/>
  <c r="C16" i="2"/>
  <c r="L19" i="2" s="1"/>
  <c r="U22" i="2" s="1"/>
  <c r="AD7" i="2" s="1"/>
  <c r="AM10" i="2" s="1"/>
  <c r="AV13" i="2" s="1"/>
  <c r="H50" i="6"/>
  <c r="B45" i="6"/>
  <c r="D28" i="6"/>
  <c r="G22" i="6"/>
  <c r="N50" i="6"/>
  <c r="N49" i="6" s="1"/>
  <c r="N48" i="6" s="1"/>
  <c r="N47" i="6" s="1"/>
  <c r="N46" i="6" s="1"/>
  <c r="N45" i="6" s="1"/>
  <c r="N44" i="6" s="1"/>
  <c r="N43" i="6" s="1"/>
  <c r="H47" i="6"/>
  <c r="F28" i="6"/>
  <c r="B41" i="6"/>
  <c r="G28" i="6"/>
  <c r="D22" i="6"/>
  <c r="B50" i="6"/>
  <c r="B42" i="6"/>
  <c r="I20" i="6"/>
  <c r="K22" i="6"/>
  <c r="J50" i="6"/>
  <c r="G43" i="6"/>
  <c r="F22" i="6"/>
  <c r="J10" i="2"/>
  <c r="S10" i="2" s="1"/>
  <c r="AB10" i="2" s="1"/>
  <c r="AK10" i="2" s="1"/>
  <c r="AT10" i="2" s="1"/>
  <c r="K28" i="6"/>
  <c r="K43" i="6"/>
  <c r="H43" i="6"/>
  <c r="A12" i="2"/>
  <c r="J12" i="2" s="1"/>
  <c r="S12" i="2" s="1"/>
  <c r="N27" i="6"/>
  <c r="CB6" i="2"/>
  <c r="B17" i="6"/>
  <c r="B14" i="6"/>
  <c r="DH6" i="2"/>
  <c r="DI6" i="2"/>
  <c r="DK6" i="2"/>
  <c r="DG6" i="2"/>
  <c r="DJ6" i="2"/>
  <c r="CV6" i="2"/>
  <c r="DC9" i="2"/>
  <c r="CX6" i="2"/>
  <c r="CY6" i="2"/>
  <c r="CZ6" i="2"/>
  <c r="CW6" i="2"/>
  <c r="CN6" i="2"/>
  <c r="CK6" i="2"/>
  <c r="CO6" i="2"/>
  <c r="CL6" i="2"/>
  <c r="CM6" i="2"/>
  <c r="CS9" i="2"/>
  <c r="CC6" i="2"/>
  <c r="BZ6" i="2"/>
  <c r="CD6" i="2"/>
  <c r="CI9" i="2"/>
  <c r="CA6" i="2"/>
  <c r="CG9" i="2"/>
  <c r="BQ6" i="2"/>
  <c r="BR6" i="2"/>
  <c r="BO6" i="2"/>
  <c r="BF6" i="2"/>
  <c r="BG6" i="2"/>
  <c r="BD6" i="2"/>
  <c r="BE6" i="2"/>
  <c r="BJ12" i="2"/>
  <c r="B33" i="6"/>
  <c r="A15" i="2"/>
  <c r="A16" i="2"/>
  <c r="J13" i="2"/>
  <c r="S13" i="2" s="1"/>
  <c r="AB13" i="2" s="1"/>
  <c r="AK13" i="2" s="1"/>
  <c r="AT13" i="2" s="1"/>
  <c r="DM9" i="2"/>
  <c r="G23" i="6"/>
  <c r="BH6" i="2"/>
  <c r="H23" i="6"/>
  <c r="DL9" i="2"/>
  <c r="H48" i="6"/>
  <c r="E23" i="6"/>
  <c r="H21" i="6"/>
  <c r="BX9" i="2"/>
  <c r="CT9" i="2"/>
  <c r="CQ18" i="2"/>
  <c r="DD12" i="2"/>
  <c r="B10" i="6"/>
  <c r="BS6" i="2"/>
  <c r="J21" i="6"/>
  <c r="B21" i="6"/>
  <c r="J43" i="6"/>
  <c r="F23" i="6"/>
  <c r="B15" i="6"/>
  <c r="BV12" i="2"/>
  <c r="DB15" i="2"/>
  <c r="DO9" i="2"/>
  <c r="DP24" i="2"/>
  <c r="B23" i="6"/>
  <c r="I18" i="2"/>
  <c r="E48" i="6"/>
  <c r="F50" i="6"/>
  <c r="BM9" i="2"/>
  <c r="CH9" i="2"/>
  <c r="J48" i="6"/>
  <c r="B19" i="6"/>
  <c r="C13" i="2"/>
  <c r="I48" i="6"/>
  <c r="B47" i="6"/>
  <c r="K48" i="6"/>
  <c r="B48" i="6"/>
  <c r="K23" i="6"/>
  <c r="B18" i="6"/>
  <c r="J23" i="6"/>
  <c r="F48" i="6"/>
  <c r="I23" i="6"/>
  <c r="G48" i="6"/>
  <c r="B38" i="6"/>
  <c r="BP6" i="2"/>
  <c r="AB12" i="2" l="1"/>
  <c r="AT12" i="2" s="1"/>
  <c r="U5" i="2"/>
  <c r="R21" i="2"/>
  <c r="AA24" i="2" s="1"/>
  <c r="AJ9" i="2" s="1"/>
  <c r="AV5" i="2"/>
  <c r="AK5" i="2"/>
  <c r="AT5" i="2"/>
  <c r="AB5" i="2"/>
  <c r="AD5" i="2"/>
  <c r="S5" i="2"/>
  <c r="C5" i="2"/>
  <c r="I4" i="2" s="1"/>
  <c r="AM5" i="2"/>
  <c r="J5" i="2"/>
  <c r="L5" i="2"/>
  <c r="A5" i="2"/>
  <c r="G4" i="2" s="1"/>
  <c r="J15" i="2"/>
  <c r="S15" i="2" s="1"/>
  <c r="AB15" i="2" s="1"/>
  <c r="C10" i="2"/>
  <c r="L16" i="2"/>
  <c r="U19" i="2" s="1"/>
  <c r="AD22" i="2" s="1"/>
  <c r="AM7" i="2" s="1"/>
  <c r="AV10" i="2" s="1"/>
  <c r="I15" i="2"/>
  <c r="R18" i="2" s="1"/>
  <c r="AA21" i="2" s="1"/>
  <c r="AJ24" i="2" s="1"/>
  <c r="AS9" i="2" s="1"/>
  <c r="BB12" i="2" s="1"/>
  <c r="A19" i="2"/>
  <c r="J16" i="2"/>
  <c r="S16" i="2" s="1"/>
  <c r="AB16" i="2" s="1"/>
  <c r="AK16" i="2" s="1"/>
  <c r="AT16" i="2" s="1"/>
  <c r="A18" i="2"/>
  <c r="AS12" i="2" l="1"/>
  <c r="BB15" i="2" s="1"/>
  <c r="AK15" i="2"/>
  <c r="R4" i="2"/>
  <c r="AA4" i="2" s="1"/>
  <c r="AJ4" i="2" s="1"/>
  <c r="AS4" i="2" s="1"/>
  <c r="BB4" i="2" s="1"/>
  <c r="AQ31" i="2" s="1"/>
  <c r="I3" i="6" s="1"/>
  <c r="P4" i="2"/>
  <c r="Y4" i="2" s="1"/>
  <c r="AH4" i="2" s="1"/>
  <c r="AQ4" i="2" s="1"/>
  <c r="AZ4" i="2" s="1"/>
  <c r="AN31" i="2" s="1"/>
  <c r="G3" i="6" s="1"/>
  <c r="J18" i="2"/>
  <c r="S18" i="2" s="1"/>
  <c r="A22" i="2"/>
  <c r="A21" i="2"/>
  <c r="J19" i="2"/>
  <c r="S19" i="2" s="1"/>
  <c r="AB19" i="2" s="1"/>
  <c r="AK19" i="2" s="1"/>
  <c r="AT19" i="2" s="1"/>
  <c r="C7" i="2"/>
  <c r="I12" i="2"/>
  <c r="R15" i="2" s="1"/>
  <c r="AA18" i="2" s="1"/>
  <c r="L13" i="2"/>
  <c r="U16" i="2" s="1"/>
  <c r="AD19" i="2" s="1"/>
  <c r="AM22" i="2" s="1"/>
  <c r="AV7" i="2" s="1"/>
  <c r="AJ21" i="2" l="1"/>
  <c r="BB9" i="2" s="1"/>
  <c r="AK18" i="2"/>
  <c r="AT18" i="2" s="1"/>
  <c r="AT15" i="2"/>
  <c r="J22" i="2"/>
  <c r="S22" i="2" s="1"/>
  <c r="AB22" i="2" s="1"/>
  <c r="AK22" i="2" s="1"/>
  <c r="AT22" i="2" s="1"/>
  <c r="A24" i="2"/>
  <c r="L10" i="2"/>
  <c r="U13" i="2" s="1"/>
  <c r="AD16" i="2" s="1"/>
  <c r="AM19" i="2" s="1"/>
  <c r="AV22" i="2" s="1"/>
  <c r="I9" i="2"/>
  <c r="R12" i="2" l="1"/>
  <c r="AA15" i="2" s="1"/>
  <c r="J24" i="2"/>
  <c r="J19" i="6" l="1"/>
  <c r="AJ18" i="2"/>
  <c r="G26" i="6" l="1"/>
  <c r="F26" i="6"/>
  <c r="BB24" i="2"/>
  <c r="F41" i="6"/>
  <c r="I19" i="6"/>
  <c r="K19" i="6"/>
  <c r="F19" i="6"/>
  <c r="H19" i="6"/>
  <c r="G19" i="6"/>
  <c r="G40" i="6"/>
  <c r="I40" i="6"/>
  <c r="J39" i="6"/>
  <c r="G32" i="6" l="1"/>
  <c r="J26" i="6"/>
  <c r="I26" i="6"/>
  <c r="E26" i="6"/>
  <c r="H26" i="6"/>
  <c r="D26" i="6" s="1"/>
  <c r="F42" i="6"/>
  <c r="J42" i="6"/>
  <c r="H42" i="6"/>
  <c r="I42" i="6"/>
  <c r="G42" i="6"/>
  <c r="H40" i="6"/>
  <c r="I41" i="6"/>
  <c r="H38" i="6"/>
  <c r="G41" i="6"/>
  <c r="E41" i="6" s="1"/>
  <c r="H41" i="6"/>
  <c r="J41" i="6"/>
  <c r="AT24" i="2"/>
  <c r="J38" i="6"/>
  <c r="H39" i="6"/>
  <c r="F38" i="6"/>
  <c r="I37" i="6"/>
  <c r="J37" i="6"/>
  <c r="F33" i="6"/>
  <c r="F34" i="6"/>
  <c r="G36" i="6"/>
  <c r="I34" i="6"/>
  <c r="G35" i="6"/>
  <c r="I33" i="6"/>
  <c r="J33" i="6"/>
  <c r="H33" i="6"/>
  <c r="J34" i="6"/>
  <c r="H34" i="6"/>
  <c r="I32" i="6"/>
  <c r="J32" i="6"/>
  <c r="H32" i="6"/>
  <c r="F32" i="6"/>
  <c r="F39" i="6"/>
  <c r="J40" i="6"/>
  <c r="K40" i="6" s="1"/>
  <c r="F35" i="6"/>
  <c r="I36" i="6"/>
  <c r="G33" i="6"/>
  <c r="J36" i="6"/>
  <c r="G34" i="6"/>
  <c r="I35" i="6"/>
  <c r="F40" i="6"/>
  <c r="E40" i="6" s="1"/>
  <c r="E19" i="6"/>
  <c r="D19" i="6"/>
  <c r="I39" i="6"/>
  <c r="K39" i="6" s="1"/>
  <c r="G39" i="6"/>
  <c r="H37" i="6"/>
  <c r="H35" i="6"/>
  <c r="F36" i="6"/>
  <c r="I38" i="6"/>
  <c r="G38" i="6"/>
  <c r="G37" i="6"/>
  <c r="F37" i="6"/>
  <c r="H36" i="6"/>
  <c r="J35" i="6"/>
  <c r="J14" i="6"/>
  <c r="F14" i="6"/>
  <c r="K26" i="6" l="1"/>
  <c r="N26" i="6"/>
  <c r="N25" i="6" s="1"/>
  <c r="N24" i="6" s="1"/>
  <c r="N23" i="6" s="1"/>
  <c r="N22" i="6" s="1"/>
  <c r="N21" i="6" s="1"/>
  <c r="N20" i="6" s="1"/>
  <c r="N19" i="6" s="1"/>
  <c r="K42" i="6"/>
  <c r="E42" i="6"/>
  <c r="D42" i="6"/>
  <c r="D41" i="6"/>
  <c r="K41" i="6"/>
  <c r="K38" i="6"/>
  <c r="E38" i="6"/>
  <c r="K37" i="6"/>
  <c r="E33" i="6"/>
  <c r="E39" i="6"/>
  <c r="K35" i="6"/>
  <c r="D32" i="6"/>
  <c r="K33" i="6"/>
  <c r="K34" i="6"/>
  <c r="E36" i="6"/>
  <c r="K32" i="6"/>
  <c r="E35" i="6"/>
  <c r="D34" i="6"/>
  <c r="E32" i="6"/>
  <c r="D33" i="6"/>
  <c r="K36" i="6"/>
  <c r="E34" i="6"/>
  <c r="D40" i="6"/>
  <c r="D35" i="6"/>
  <c r="I53" i="6"/>
  <c r="D39" i="6"/>
  <c r="H53" i="6"/>
  <c r="J53" i="6"/>
  <c r="G53" i="6"/>
  <c r="D38" i="6"/>
  <c r="D37" i="6"/>
  <c r="E37" i="6"/>
  <c r="F53" i="6"/>
  <c r="D36" i="6"/>
  <c r="F18" i="6"/>
  <c r="I18" i="6"/>
  <c r="H18" i="6"/>
  <c r="J17" i="6"/>
  <c r="J18" i="6"/>
  <c r="G18" i="6"/>
  <c r="G17" i="6"/>
  <c r="H17" i="6"/>
  <c r="I17" i="6"/>
  <c r="F17" i="6"/>
  <c r="J16" i="6"/>
  <c r="H16" i="6"/>
  <c r="F16" i="6"/>
  <c r="G15" i="6"/>
  <c r="G16" i="6"/>
  <c r="I16" i="6"/>
  <c r="H15" i="6"/>
  <c r="J15" i="6"/>
  <c r="I15" i="6"/>
  <c r="F15" i="6"/>
  <c r="I8" i="6"/>
  <c r="G8" i="6"/>
  <c r="F9" i="6"/>
  <c r="F10" i="6"/>
  <c r="G10" i="6"/>
  <c r="G13" i="6"/>
  <c r="J9" i="6"/>
  <c r="I9" i="6"/>
  <c r="J10" i="6"/>
  <c r="H10" i="6"/>
  <c r="H13" i="6"/>
  <c r="G14" i="6"/>
  <c r="E14" i="6" s="1"/>
  <c r="H14" i="6"/>
  <c r="I14" i="6"/>
  <c r="K14" i="6" s="1"/>
  <c r="G11" i="6"/>
  <c r="I12" i="6"/>
  <c r="F13" i="6"/>
  <c r="I13" i="6"/>
  <c r="J13" i="6"/>
  <c r="J12" i="6"/>
  <c r="F12" i="6"/>
  <c r="H12" i="6"/>
  <c r="G12" i="6"/>
  <c r="I10" i="6"/>
  <c r="F11" i="6"/>
  <c r="J11" i="6"/>
  <c r="H11" i="6"/>
  <c r="I11" i="6"/>
  <c r="G9" i="6"/>
  <c r="H9" i="6"/>
  <c r="H8" i="6"/>
  <c r="J8" i="6"/>
  <c r="F8" i="6"/>
  <c r="N42" i="6" l="1"/>
  <c r="N41" i="6" s="1"/>
  <c r="N40" i="6" s="1"/>
  <c r="N39" i="6" s="1"/>
  <c r="N38" i="6" s="1"/>
  <c r="N37" i="6" s="1"/>
  <c r="N36" i="6" s="1"/>
  <c r="N35" i="6" s="1"/>
  <c r="N34" i="6" s="1"/>
  <c r="N33" i="6" s="1"/>
  <c r="N32" i="6" s="1"/>
  <c r="A69" i="6" s="1"/>
  <c r="K53" i="6"/>
  <c r="K12" i="6"/>
  <c r="E53" i="6"/>
  <c r="D53" i="6"/>
  <c r="K17" i="6"/>
  <c r="K16" i="6"/>
  <c r="E18" i="6"/>
  <c r="D18" i="6"/>
  <c r="K18" i="6"/>
  <c r="E17" i="6"/>
  <c r="D17" i="6"/>
  <c r="K15" i="6"/>
  <c r="D16" i="6"/>
  <c r="E16" i="6"/>
  <c r="E15" i="6"/>
  <c r="D15" i="6"/>
  <c r="D10" i="6"/>
  <c r="K10" i="6"/>
  <c r="K9" i="6"/>
  <c r="E10" i="6"/>
  <c r="D14" i="6"/>
  <c r="J29" i="6"/>
  <c r="K11" i="6"/>
  <c r="G29" i="6"/>
  <c r="K13" i="6"/>
  <c r="E13" i="6"/>
  <c r="D13" i="6"/>
  <c r="H29" i="6"/>
  <c r="D12" i="6"/>
  <c r="E12" i="6"/>
  <c r="I29" i="6"/>
  <c r="D11" i="6"/>
  <c r="E11" i="6"/>
  <c r="E9" i="6"/>
  <c r="D9" i="6"/>
  <c r="F29" i="6"/>
  <c r="E8" i="6"/>
  <c r="D8" i="6"/>
  <c r="K8" i="6"/>
  <c r="N18" i="6" l="1"/>
  <c r="N17" i="6" s="1"/>
  <c r="N16" i="6" s="1"/>
  <c r="N15" i="6" s="1"/>
  <c r="N14" i="6" s="1"/>
  <c r="N13" i="6" s="1"/>
  <c r="N12" i="6" s="1"/>
  <c r="N11" i="6" s="1"/>
  <c r="N10" i="6" s="1"/>
  <c r="N9" i="6" s="1"/>
  <c r="N8" i="6" s="1"/>
  <c r="A65" i="6" s="1"/>
  <c r="K29" i="6"/>
  <c r="D29" i="6"/>
  <c r="E29" i="6"/>
</calcChain>
</file>

<file path=xl/sharedStrings.xml><?xml version="1.0" encoding="utf-8"?>
<sst xmlns="http://schemas.openxmlformats.org/spreadsheetml/2006/main" count="366" uniqueCount="115">
  <si>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</si>
  <si>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</si>
  <si>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</si>
  <si>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</si>
  <si>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</si>
  <si>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</si>
  <si>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</si>
  <si>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</si>
  <si>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</si>
  <si>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</si>
  <si>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</si>
  <si>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</si>
  <si>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</si>
  <si>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</si>
  <si>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</si>
  <si>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</si>
  <si>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</si>
  <si>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</si>
  <si>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</si>
  <si>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</si>
  <si>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</si>
  <si>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</si>
  <si>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</si>
  <si>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</si>
  <si>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</si>
  <si>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</si>
  <si>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</si>
  <si>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</si>
  <si>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</si>
  <si>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</si>
  <si>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</si>
  <si>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</si>
  <si>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</si>
  <si>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</si>
  <si>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</si>
  <si>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</si>
  <si>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</si>
  <si>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</si>
  <si>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</si>
  <si>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</si>
  <si>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</si>
  <si>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</si>
  <si>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</si>
  <si>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</si>
  <si>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</si>
  <si>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</si>
  <si>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</si>
  <si>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</si>
  <si>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</si>
  <si>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</si>
  <si>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</si>
  <si>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</si>
  <si>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</si>
  <si>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</si>
  <si>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</si>
  <si>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</si>
  <si>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</si>
  <si>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</si>
  <si>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</si>
  <si>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</si>
  <si>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</si>
  <si>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</si>
  <si>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</si>
  <si>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</si>
  <si>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</si>
  <si>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</si>
  <si>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</si>
  <si>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</si>
  <si>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</si>
  <si>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</si>
  <si>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</si>
  <si>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</si>
  <si>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</si>
  <si>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</si>
  <si>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</si>
  <si>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</si>
  <si>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</si>
  <si>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</si>
  <si>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</si>
  <si>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</si>
  <si>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</si>
  <si>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</si>
  <si>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</si>
  <si>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</si>
  <si>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</si>
  <si>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</si>
  <si>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</si>
  <si>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</si>
  <si>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</si>
  <si>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</si>
  <si>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</si>
  <si>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</si>
  <si>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</si>
  <si>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B</t>
  </si>
  <si>
    <t>S.E. PALMEIRAS</t>
  </si>
  <si>
    <t>BERTUCCI</t>
  </si>
  <si>
    <t>FEOLA</t>
  </si>
  <si>
    <t>DENTINHO</t>
  </si>
  <si>
    <t>MELLI</t>
  </si>
  <si>
    <t>HYLSON</t>
  </si>
  <si>
    <t>MENINOS</t>
  </si>
  <si>
    <t>ACQUESTA</t>
  </si>
  <si>
    <t>MELLI JR</t>
  </si>
  <si>
    <t>PEDRINHO</t>
  </si>
  <si>
    <t>WENDEL</t>
  </si>
  <si>
    <t>FRANK</t>
  </si>
  <si>
    <t>DENIS</t>
  </si>
  <si>
    <t>THADEU</t>
  </si>
  <si>
    <t>FABIO</t>
  </si>
  <si>
    <t>RUBENS OLIVEIRA</t>
  </si>
  <si>
    <t xml:space="preserve"> RODRIGO MUNHOZ</t>
  </si>
  <si>
    <t>RENAN GONCALVES</t>
  </si>
  <si>
    <t>HENRIQUE MUNHOZ</t>
  </si>
  <si>
    <t>GUGA</t>
  </si>
  <si>
    <t>FRANCISCO JR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</si>
</sst>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35">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Alignment="1">
      <alignment horizontal="right" vertical="center"/>
    </xf>
    <xf numFmtId="0" fontId="23"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Alignment="1">
      <alignment horizontal="center" vertical="center"/>
    </xf>
    <xf numFmtId="0" fontId="5" fillId="0" borderId="0" xfId="2" quotePrefix="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Border="1" applyAlignment="1">
      <alignment vertical="center"/>
    </xf>
    <xf numFmtId="0" fontId="5" fillId="0" borderId="15" xfId="2"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12" xfId="2" applyBorder="1" applyAlignment="1">
      <alignment horizontal="left" vertical="center"/>
    </xf>
    <xf numFmtId="3" fontId="5" fillId="0" borderId="12" xfId="2" applyNumberFormat="1" applyBorder="1" applyAlignment="1">
      <alignment horizontal="right" vertical="center"/>
    </xf>
    <xf numFmtId="3" fontId="5" fillId="0" borderId="0" xfId="2" applyNumberFormat="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xf numFmtId="0" fontId="14" fillId="0" borderId="0" xfId="0" applyFont="1" applyAlignment="1">
      <alignment horizontal="left" indent="1"/>
    </xf>
    <xf numFmtId="0" fontId="17" fillId="0" borderId="0" xfId="0" applyFont="1"/>
    <xf numFmtId="0" fontId="5" fillId="0" borderId="0" xfId="0" applyFont="1" applyAlignment="1">
      <alignment horizontal="left" indent="1"/>
    </xf>
    <xf numFmtId="0" fontId="23" fillId="0" borderId="0" xfId="0" applyFont="1"/>
    <xf numFmtId="0" fontId="27" fillId="0" borderId="0" xfId="0" applyFont="1"/>
    <xf numFmtId="0" fontId="17" fillId="0" borderId="3" xfId="0" applyFont="1" applyBorder="1"/>
    <xf numFmtId="0" fontId="17" fillId="0" borderId="11" xfId="0" applyFont="1" applyBorder="1"/>
    <xf numFmtId="0" fontId="23" fillId="0" borderId="3" xfId="0" applyFont="1" applyBorder="1"/>
    <xf numFmtId="0" fontId="23" fillId="0" borderId="11"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Alignment="1">
      <alignment horizontal="left"/>
    </xf>
    <xf numFmtId="0" fontId="23" fillId="0" borderId="0" xfId="0" applyFont="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xf numFmtId="0" fontId="29" fillId="0" borderId="6" xfId="0" applyFont="1" applyBorder="1" applyAlignment="1">
      <alignment horizontal="right"/>
    </xf>
    <xf numFmtId="0" fontId="30" fillId="6" borderId="0" xfId="0" applyFont="1" applyFill="1" applyAlignment="1">
      <alignment horizontal="centerContinuous"/>
    </xf>
    <xf numFmtId="0" fontId="5" fillId="0" borderId="15" xfId="2" applyBorder="1" applyAlignment="1">
      <alignment horizontal="center" vertical="center"/>
    </xf>
    <xf numFmtId="0" fontId="29" fillId="0" borderId="4" xfId="0" applyFont="1" applyBorder="1" applyAlignment="1">
      <alignment horizontal="right"/>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Alignment="1">
      <alignment horizontal="left" vertical="top" wrapText="1"/>
    </xf>
  </cellXfs>
  <cellStyles count="3">
    <cellStyle name="Normal" xfId="0" builtinId="0"/>
    <cellStyle name="Normal 2" xfId="1" xr:uid="{00000000-0005-0000-0000-000001000000}"/>
    <cellStyle name="Normal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a:extLst>
            <a:ext uri="{FF2B5EF4-FFF2-40B4-BE49-F238E27FC236}">
              <a16:creationId xmlns:a16="http://schemas.microsoft.com/office/drawing/2014/main" id="{00000000-0008-0000-0000-0000441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a:extLst>
            <a:ext uri="{FF2B5EF4-FFF2-40B4-BE49-F238E27FC236}">
              <a16:creationId xmlns:a16="http://schemas.microsoft.com/office/drawing/2014/main" id="{00000000-0008-0000-0000-000045150000}"/>
            </a:ext>
          </a:extLst>
        </xdr:cNvPr>
        <xdr:cNvGrpSpPr>
          <a:grpSpLocks/>
        </xdr:cNvGrpSpPr>
      </xdr:nvGrpSpPr>
      <xdr:grpSpPr bwMode="auto">
        <a:xfrm>
          <a:off x="666750" y="2533650"/>
          <a:ext cx="3286125" cy="476250"/>
          <a:chOff x="914400" y="1657350"/>
          <a:chExt cx="3200400" cy="476250"/>
        </a:xfrm>
      </xdr:grpSpPr>
      <xdr:pic>
        <xdr:nvPicPr>
          <xdr:cNvPr id="5449" name="Picture 1">
            <a:extLst>
              <a:ext uri="{FF2B5EF4-FFF2-40B4-BE49-F238E27FC236}">
                <a16:creationId xmlns:a16="http://schemas.microsoft.com/office/drawing/2014/main" id="{00000000-0008-0000-0000-00004915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id="{00000000-0008-0000-0000-000004000000}"/>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a:extLst>
            <a:ext uri="{FF2B5EF4-FFF2-40B4-BE49-F238E27FC236}">
              <a16:creationId xmlns:a16="http://schemas.microsoft.com/office/drawing/2014/main" id="{00000000-0008-0000-0000-0000461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a:extLst>
            <a:ext uri="{FF2B5EF4-FFF2-40B4-BE49-F238E27FC236}">
              <a16:creationId xmlns:a16="http://schemas.microsoft.com/office/drawing/2014/main" id="{00000000-0008-0000-0000-00004715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id="{00000000-0008-0000-0000-000009000000}"/>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a:extLst>
            <a:ext uri="{FF2B5EF4-FFF2-40B4-BE49-F238E27FC236}">
              <a16:creationId xmlns:a16="http://schemas.microsoft.com/office/drawing/2014/main" id="{00000000-0008-0000-0200-000047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3"/>
  <sheetViews>
    <sheetView showGridLines="0" zoomScaleNormal="100" workbookViewId="0"/>
  </sheetViews>
  <sheetFormatPr defaultColWidth="9.140625" defaultRowHeight="12.75" x14ac:dyDescent="0.2"/>
  <cols>
    <col min="1" max="2" width="2.7109375" style="86" customWidth="1"/>
    <col min="3" max="3" width="10.42578125" style="86" customWidth="1"/>
    <col min="4" max="16" width="9.140625" style="86"/>
    <col min="17" max="18" width="2.7109375" style="86" customWidth="1"/>
    <col min="19" max="16384" width="9.140625" style="86"/>
  </cols>
  <sheetData>
    <row r="1" spans="2:18" x14ac:dyDescent="0.2">
      <c r="R1" s="95" t="s">
        <v>0</v>
      </c>
    </row>
    <row r="2" spans="2:18" x14ac:dyDescent="0.2">
      <c r="B2" s="98"/>
      <c r="C2" s="99"/>
      <c r="D2" s="99"/>
      <c r="E2" s="99"/>
      <c r="F2" s="99"/>
      <c r="G2" s="99"/>
      <c r="H2" s="99"/>
      <c r="I2" s="99"/>
      <c r="J2" s="99"/>
      <c r="K2" s="99"/>
      <c r="L2" s="99"/>
      <c r="M2" s="99"/>
      <c r="N2" s="99"/>
      <c r="O2" s="99"/>
      <c r="P2" s="99"/>
      <c r="Q2" s="105" t="s">
        <v>91</v>
      </c>
      <c r="R2" s="95"/>
    </row>
    <row r="3" spans="2:18" s="84" customFormat="1" ht="33.75" x14ac:dyDescent="0.5">
      <c r="B3" s="88"/>
      <c r="D3" s="96" t="s">
        <v>5</v>
      </c>
      <c r="Q3" s="89"/>
    </row>
    <row r="4" spans="2:18" s="84" customFormat="1" ht="14.25" x14ac:dyDescent="0.2">
      <c r="B4" s="88"/>
      <c r="D4" s="19" t="s">
        <v>74</v>
      </c>
      <c r="Q4" s="89"/>
    </row>
    <row r="5" spans="2:18" x14ac:dyDescent="0.2">
      <c r="B5" s="90"/>
      <c r="Q5" s="91"/>
    </row>
    <row r="6" spans="2:18" ht="18" x14ac:dyDescent="0.25">
      <c r="B6" s="90"/>
      <c r="C6" s="103" t="s">
        <v>78</v>
      </c>
      <c r="D6" s="103"/>
      <c r="E6" s="103"/>
      <c r="F6" s="103"/>
      <c r="G6" s="103"/>
      <c r="H6" s="103"/>
      <c r="I6" s="103"/>
      <c r="J6" s="103"/>
      <c r="K6" s="103"/>
      <c r="L6" s="103"/>
      <c r="M6" s="103"/>
      <c r="N6" s="103"/>
      <c r="O6" s="103"/>
      <c r="P6" s="103"/>
      <c r="Q6" s="91"/>
    </row>
    <row r="7" spans="2:18" x14ac:dyDescent="0.2">
      <c r="B7" s="90"/>
      <c r="Q7" s="91"/>
    </row>
    <row r="8" spans="2:18" x14ac:dyDescent="0.2">
      <c r="B8" s="90"/>
      <c r="C8" s="82" t="s">
        <v>64</v>
      </c>
      <c r="Q8" s="91"/>
    </row>
    <row r="9" spans="2:18" x14ac:dyDescent="0.2">
      <c r="B9" s="90"/>
      <c r="Q9" s="91"/>
    </row>
    <row r="10" spans="2:18" s="87" customFormat="1" x14ac:dyDescent="0.2">
      <c r="B10" s="100"/>
      <c r="C10" s="83" t="s">
        <v>63</v>
      </c>
      <c r="Q10" s="92"/>
    </row>
    <row r="11" spans="2:18" s="87" customFormat="1" x14ac:dyDescent="0.2">
      <c r="B11" s="100"/>
      <c r="C11" s="83" t="s">
        <v>65</v>
      </c>
      <c r="Q11" s="92"/>
    </row>
    <row r="12" spans="2:18" s="87" customFormat="1" x14ac:dyDescent="0.2">
      <c r="B12" s="100"/>
      <c r="C12" s="83" t="s">
        <v>71</v>
      </c>
      <c r="Q12" s="92"/>
    </row>
    <row r="13" spans="2:18" s="87" customFormat="1" x14ac:dyDescent="0.2">
      <c r="B13" s="100"/>
      <c r="C13" s="83" t="s">
        <v>69</v>
      </c>
      <c r="Q13" s="92"/>
    </row>
    <row r="14" spans="2:18" x14ac:dyDescent="0.2">
      <c r="B14" s="90"/>
      <c r="C14" s="85"/>
      <c r="Q14" s="91"/>
    </row>
    <row r="15" spans="2:18" x14ac:dyDescent="0.2">
      <c r="B15" s="90"/>
      <c r="C15" s="85"/>
      <c r="Q15" s="91"/>
    </row>
    <row r="16" spans="2:18" x14ac:dyDescent="0.2">
      <c r="B16" s="90"/>
      <c r="C16" s="85"/>
      <c r="Q16" s="91"/>
    </row>
    <row r="17" spans="2:17" x14ac:dyDescent="0.2">
      <c r="B17" s="90"/>
      <c r="C17" s="85"/>
      <c r="Q17" s="91"/>
    </row>
    <row r="18" spans="2:17" x14ac:dyDescent="0.2">
      <c r="B18" s="90"/>
      <c r="C18" s="94"/>
      <c r="D18" s="94"/>
      <c r="E18" s="94"/>
      <c r="F18" s="94"/>
      <c r="G18" s="94"/>
      <c r="H18" s="94"/>
      <c r="I18" s="94"/>
      <c r="J18" s="94"/>
      <c r="K18" s="94"/>
      <c r="L18" s="94"/>
      <c r="M18" s="94"/>
      <c r="N18" s="94"/>
      <c r="O18" s="94"/>
      <c r="P18" s="94"/>
      <c r="Q18" s="91"/>
    </row>
    <row r="19" spans="2:17" x14ac:dyDescent="0.2">
      <c r="B19" s="90"/>
      <c r="Q19" s="91"/>
    </row>
    <row r="20" spans="2:17" x14ac:dyDescent="0.2">
      <c r="B20" s="90"/>
      <c r="C20" s="97" t="s">
        <v>72</v>
      </c>
      <c r="Q20" s="91"/>
    </row>
    <row r="21" spans="2:17" x14ac:dyDescent="0.2">
      <c r="B21" s="90"/>
      <c r="C21" s="97" t="s">
        <v>73</v>
      </c>
      <c r="Q21" s="91"/>
    </row>
    <row r="22" spans="2:17" x14ac:dyDescent="0.2">
      <c r="B22" s="90"/>
      <c r="C22" s="97"/>
      <c r="Q22" s="91"/>
    </row>
    <row r="23" spans="2:17" x14ac:dyDescent="0.2">
      <c r="B23" s="90"/>
      <c r="C23" s="97"/>
      <c r="Q23" s="91"/>
    </row>
    <row r="24" spans="2:17" x14ac:dyDescent="0.2">
      <c r="B24" s="90"/>
      <c r="C24" s="97"/>
      <c r="Q24" s="91"/>
    </row>
    <row r="25" spans="2:17" x14ac:dyDescent="0.2">
      <c r="B25" s="90"/>
      <c r="C25" s="97"/>
      <c r="Q25" s="91"/>
    </row>
    <row r="26" spans="2:17" x14ac:dyDescent="0.2">
      <c r="B26" s="90"/>
      <c r="C26" s="97"/>
      <c r="Q26" s="91"/>
    </row>
    <row r="27" spans="2:17" x14ac:dyDescent="0.2">
      <c r="B27" s="90"/>
      <c r="C27" s="97"/>
      <c r="Q27" s="91"/>
    </row>
    <row r="28" spans="2:17" x14ac:dyDescent="0.2">
      <c r="B28" s="90"/>
      <c r="C28" s="97"/>
      <c r="Q28" s="91"/>
    </row>
    <row r="29" spans="2:17" x14ac:dyDescent="0.2">
      <c r="B29" s="90"/>
      <c r="C29" s="97" t="s">
        <v>70</v>
      </c>
      <c r="Q29" s="91"/>
    </row>
    <row r="30" spans="2:17" x14ac:dyDescent="0.2">
      <c r="B30" s="90"/>
      <c r="C30" s="97"/>
      <c r="Q30" s="91"/>
    </row>
    <row r="31" spans="2:17" x14ac:dyDescent="0.2">
      <c r="B31" s="90"/>
      <c r="C31" s="97"/>
      <c r="Q31" s="91"/>
    </row>
    <row r="32" spans="2:17" x14ac:dyDescent="0.2">
      <c r="B32" s="90"/>
      <c r="C32" s="97"/>
      <c r="Q32" s="91"/>
    </row>
    <row r="33" spans="1:17" x14ac:dyDescent="0.2">
      <c r="B33" s="90"/>
      <c r="C33" s="97"/>
      <c r="Q33" s="91"/>
    </row>
    <row r="34" spans="1:17" x14ac:dyDescent="0.2">
      <c r="B34" s="90"/>
      <c r="C34" s="97"/>
      <c r="Q34" s="91"/>
    </row>
    <row r="35" spans="1:17" x14ac:dyDescent="0.2">
      <c r="B35" s="90"/>
      <c r="C35" s="97"/>
      <c r="Q35" s="91"/>
    </row>
    <row r="36" spans="1:17" x14ac:dyDescent="0.2">
      <c r="B36" s="90"/>
      <c r="C36" s="97"/>
      <c r="Q36" s="91"/>
    </row>
    <row r="37" spans="1:17" x14ac:dyDescent="0.2">
      <c r="B37" s="90"/>
      <c r="C37" s="97" t="s">
        <v>67</v>
      </c>
      <c r="Q37" s="91"/>
    </row>
    <row r="38" spans="1:17" x14ac:dyDescent="0.2">
      <c r="B38" s="90"/>
      <c r="C38" s="97" t="s">
        <v>68</v>
      </c>
      <c r="Q38" s="91"/>
    </row>
    <row r="39" spans="1:17" x14ac:dyDescent="0.2">
      <c r="B39" s="90"/>
      <c r="C39" s="97" t="s">
        <v>66</v>
      </c>
      <c r="Q39" s="91"/>
    </row>
    <row r="40" spans="1:17" x14ac:dyDescent="0.2">
      <c r="B40" s="90"/>
      <c r="C40" s="97"/>
      <c r="Q40" s="91"/>
    </row>
    <row r="41" spans="1:17" x14ac:dyDescent="0.2">
      <c r="B41" s="90"/>
      <c r="C41" s="83" t="s">
        <v>75</v>
      </c>
      <c r="Q41" s="91"/>
    </row>
    <row r="42" spans="1:17" x14ac:dyDescent="0.2">
      <c r="B42" s="93"/>
      <c r="C42" s="94"/>
      <c r="D42" s="94"/>
      <c r="E42" s="94"/>
      <c r="F42" s="94"/>
      <c r="G42" s="94"/>
      <c r="H42" s="94"/>
      <c r="I42" s="94"/>
      <c r="J42" s="94"/>
      <c r="K42" s="94"/>
      <c r="L42" s="94"/>
      <c r="M42" s="94"/>
      <c r="N42" s="94"/>
      <c r="O42" s="94"/>
      <c r="P42" s="94"/>
      <c r="Q42" s="102"/>
    </row>
    <row r="43" spans="1:17" x14ac:dyDescent="0.2">
      <c r="A43" s="9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46"/>
  <sheetViews>
    <sheetView showGridLines="0" tabSelected="1" topLeftCell="A2" zoomScaleNormal="100" workbookViewId="0">
      <selection activeCell="B28" sqref="B28:I28"/>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8" hidden="1" customWidth="1" outlineLevel="1"/>
    <col min="56" max="120" width="4.7109375" style="26" hidden="1" customWidth="1" outlineLevel="1"/>
    <col min="121" max="121" width="4.7109375" style="8" hidden="1" customWidth="1" outlineLevel="1"/>
    <col min="122" max="122" width="4.7109375" style="8" collapsed="1"/>
    <col min="123" max="16384" width="4.7109375" style="8"/>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0"/>
      <c r="AU1" s="127" t="s">
        <v>93</v>
      </c>
      <c r="AV1" s="127"/>
      <c r="AW1" s="127"/>
      <c r="AX1" s="20"/>
      <c r="AY1" s="127">
        <v>2025</v>
      </c>
      <c r="AZ1" s="127"/>
      <c r="BA1" s="127"/>
    </row>
    <row r="2" spans="1:120" ht="12.75" x14ac:dyDescent="0.2">
      <c r="A2" s="14"/>
      <c r="B2" s="22"/>
      <c r="C2" s="22"/>
      <c r="D2" s="22"/>
      <c r="E2" s="22"/>
      <c r="F2" s="22"/>
      <c r="G2" s="22"/>
      <c r="H2" s="22"/>
      <c r="I2" s="22"/>
      <c r="J2" s="14" t="s">
        <v>4</v>
      </c>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1"/>
      <c r="AU2" s="15" t="s">
        <v>7</v>
      </c>
      <c r="AV2" s="18"/>
      <c r="AW2" s="18"/>
      <c r="AX2" s="21"/>
      <c r="AY2" s="15" t="s">
        <v>6</v>
      </c>
      <c r="AZ2" s="18"/>
      <c r="BA2" s="18"/>
      <c r="BB2" s="5"/>
      <c r="BD2" s="45" t="str">
        <f>"Resumo "&amp;E5</f>
        <v>Resumo 1ª RODADA</v>
      </c>
      <c r="BE2" s="29"/>
      <c r="BF2" s="29"/>
      <c r="BG2" s="29"/>
      <c r="BH2" s="29"/>
      <c r="BI2" s="29"/>
      <c r="BJ2" s="29"/>
      <c r="BK2" s="29"/>
      <c r="BL2" s="29"/>
      <c r="BM2" s="29"/>
      <c r="BO2" s="45" t="str">
        <f>"Resumo "&amp;N5</f>
        <v>Resumo 2ª RODADA</v>
      </c>
      <c r="BP2" s="29"/>
      <c r="BQ2" s="29"/>
      <c r="BR2" s="29"/>
      <c r="BS2" s="29"/>
      <c r="BT2" s="29"/>
      <c r="BU2" s="29"/>
      <c r="BV2" s="29"/>
      <c r="BW2" s="29"/>
      <c r="BX2" s="29"/>
      <c r="BZ2" s="45" t="str">
        <f>"Resumo "&amp;W5</f>
        <v>Resumo 3ª RODADA</v>
      </c>
      <c r="CA2" s="29"/>
      <c r="CB2" s="29"/>
      <c r="CC2" s="29"/>
      <c r="CD2" s="29"/>
      <c r="CE2" s="29"/>
      <c r="CF2" s="29"/>
      <c r="CG2" s="29"/>
      <c r="CH2" s="29"/>
      <c r="CI2" s="29"/>
      <c r="CK2" s="45" t="str">
        <f>"Resumo "&amp;AF5</f>
        <v>Resumo 4ª RODADA</v>
      </c>
      <c r="CL2" s="29"/>
      <c r="CM2" s="29"/>
      <c r="CN2" s="29"/>
      <c r="CO2" s="29"/>
      <c r="CP2" s="29"/>
      <c r="CQ2" s="29"/>
      <c r="CR2" s="29"/>
      <c r="CS2" s="29"/>
      <c r="CT2" s="29"/>
      <c r="CV2" s="45" t="str">
        <f>"Resumo "&amp;AO5</f>
        <v>Resumo 5ª RODADA</v>
      </c>
      <c r="CW2" s="29"/>
      <c r="CX2" s="29"/>
      <c r="CY2" s="29"/>
      <c r="CZ2" s="29"/>
      <c r="DA2" s="29"/>
      <c r="DB2" s="29"/>
      <c r="DC2" s="29"/>
      <c r="DD2" s="29"/>
      <c r="DE2" s="29"/>
      <c r="DG2" s="45" t="str">
        <f>"Resumo "&amp;AX5</f>
        <v>Resumo 6ª RODADA</v>
      </c>
      <c r="DH2" s="29"/>
      <c r="DI2" s="29"/>
      <c r="DJ2" s="29"/>
      <c r="DK2" s="29"/>
      <c r="DL2" s="29"/>
      <c r="DM2" s="29"/>
      <c r="DN2" s="29"/>
      <c r="DO2" s="29"/>
      <c r="DP2" s="29"/>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1" t="s">
        <v>30</v>
      </c>
      <c r="BE3" s="41" t="s">
        <v>31</v>
      </c>
      <c r="BF3" s="41" t="s">
        <v>32</v>
      </c>
      <c r="BG3" s="41" t="s">
        <v>33</v>
      </c>
      <c r="BH3" s="41" t="s">
        <v>34</v>
      </c>
      <c r="BI3" s="42" t="s">
        <v>35</v>
      </c>
      <c r="BJ3" s="42" t="s">
        <v>36</v>
      </c>
      <c r="BK3" s="42" t="s">
        <v>37</v>
      </c>
      <c r="BL3" s="42" t="s">
        <v>38</v>
      </c>
      <c r="BM3" s="42" t="s">
        <v>39</v>
      </c>
      <c r="BO3" s="41" t="s">
        <v>30</v>
      </c>
      <c r="BP3" s="41" t="s">
        <v>31</v>
      </c>
      <c r="BQ3" s="41" t="s">
        <v>32</v>
      </c>
      <c r="BR3" s="41" t="s">
        <v>33</v>
      </c>
      <c r="BS3" s="41" t="s">
        <v>34</v>
      </c>
      <c r="BT3" s="42" t="s">
        <v>35</v>
      </c>
      <c r="BU3" s="42" t="s">
        <v>36</v>
      </c>
      <c r="BV3" s="42" t="s">
        <v>37</v>
      </c>
      <c r="BW3" s="42" t="s">
        <v>38</v>
      </c>
      <c r="BX3" s="42" t="s">
        <v>39</v>
      </c>
      <c r="BZ3" s="41" t="s">
        <v>30</v>
      </c>
      <c r="CA3" s="41" t="s">
        <v>31</v>
      </c>
      <c r="CB3" s="41" t="s">
        <v>32</v>
      </c>
      <c r="CC3" s="41" t="s">
        <v>33</v>
      </c>
      <c r="CD3" s="41" t="s">
        <v>34</v>
      </c>
      <c r="CE3" s="42" t="s">
        <v>35</v>
      </c>
      <c r="CF3" s="42" t="s">
        <v>36</v>
      </c>
      <c r="CG3" s="42" t="s">
        <v>37</v>
      </c>
      <c r="CH3" s="42" t="s">
        <v>38</v>
      </c>
      <c r="CI3" s="42" t="s">
        <v>39</v>
      </c>
      <c r="CK3" s="41" t="s">
        <v>30</v>
      </c>
      <c r="CL3" s="41" t="s">
        <v>31</v>
      </c>
      <c r="CM3" s="41" t="s">
        <v>32</v>
      </c>
      <c r="CN3" s="41" t="s">
        <v>33</v>
      </c>
      <c r="CO3" s="41" t="s">
        <v>34</v>
      </c>
      <c r="CP3" s="42" t="s">
        <v>35</v>
      </c>
      <c r="CQ3" s="42" t="s">
        <v>36</v>
      </c>
      <c r="CR3" s="42" t="s">
        <v>37</v>
      </c>
      <c r="CS3" s="42" t="s">
        <v>38</v>
      </c>
      <c r="CT3" s="42" t="s">
        <v>39</v>
      </c>
      <c r="CV3" s="41" t="s">
        <v>30</v>
      </c>
      <c r="CW3" s="41" t="s">
        <v>31</v>
      </c>
      <c r="CX3" s="41" t="s">
        <v>32</v>
      </c>
      <c r="CY3" s="41" t="s">
        <v>33</v>
      </c>
      <c r="CZ3" s="41" t="s">
        <v>34</v>
      </c>
      <c r="DA3" s="42" t="s">
        <v>35</v>
      </c>
      <c r="DB3" s="42" t="s">
        <v>36</v>
      </c>
      <c r="DC3" s="42" t="s">
        <v>37</v>
      </c>
      <c r="DD3" s="42" t="s">
        <v>38</v>
      </c>
      <c r="DE3" s="42" t="s">
        <v>39</v>
      </c>
      <c r="DG3" s="41" t="s">
        <v>30</v>
      </c>
      <c r="DH3" s="41" t="s">
        <v>31</v>
      </c>
      <c r="DI3" s="41" t="s">
        <v>32</v>
      </c>
      <c r="DJ3" s="41" t="s">
        <v>33</v>
      </c>
      <c r="DK3" s="41" t="s">
        <v>34</v>
      </c>
      <c r="DL3" s="42" t="s">
        <v>35</v>
      </c>
      <c r="DM3" s="42" t="s">
        <v>36</v>
      </c>
      <c r="DN3" s="42" t="s">
        <v>37</v>
      </c>
      <c r="DO3" s="42" t="s">
        <v>38</v>
      </c>
      <c r="DP3" s="42" t="s">
        <v>39</v>
      </c>
    </row>
    <row r="4" spans="1:120" ht="16.5" customHeight="1" x14ac:dyDescent="0.2">
      <c r="A4" s="16"/>
      <c r="B4" s="6"/>
      <c r="C4" s="6"/>
      <c r="D4" s="6"/>
      <c r="E4" s="6"/>
      <c r="F4" s="6"/>
      <c r="G4" s="106">
        <f>A5</f>
        <v>10</v>
      </c>
      <c r="H4" s="108" t="s">
        <v>0</v>
      </c>
      <c r="I4" s="110">
        <f>C5</f>
        <v>2</v>
      </c>
      <c r="J4" s="16"/>
      <c r="K4" s="6"/>
      <c r="L4" s="6"/>
      <c r="M4" s="6"/>
      <c r="N4" s="6"/>
      <c r="O4" s="6"/>
      <c r="P4" s="106">
        <f>J5+G4</f>
        <v>22</v>
      </c>
      <c r="Q4" s="108" t="s">
        <v>0</v>
      </c>
      <c r="R4" s="110">
        <f>L5+I4</f>
        <v>2</v>
      </c>
      <c r="S4" s="16"/>
      <c r="T4" s="6"/>
      <c r="U4" s="6"/>
      <c r="V4" s="6"/>
      <c r="W4" s="6"/>
      <c r="X4" s="6"/>
      <c r="Y4" s="106">
        <f>S5+P4</f>
        <v>29</v>
      </c>
      <c r="Z4" s="108" t="s">
        <v>0</v>
      </c>
      <c r="AA4" s="110">
        <f>U5+R4</f>
        <v>7</v>
      </c>
      <c r="AB4" s="16"/>
      <c r="AC4" s="6"/>
      <c r="AD4" s="6"/>
      <c r="AE4" s="6"/>
      <c r="AF4" s="6"/>
      <c r="AG4" s="6"/>
      <c r="AH4" s="106">
        <f>AB5+Y4</f>
        <v>38</v>
      </c>
      <c r="AI4" s="108" t="s">
        <v>0</v>
      </c>
      <c r="AJ4" s="110">
        <f>AD5+AA4</f>
        <v>10</v>
      </c>
      <c r="AK4" s="16"/>
      <c r="AL4" s="6"/>
      <c r="AM4" s="6"/>
      <c r="AN4" s="6"/>
      <c r="AO4" s="6"/>
      <c r="AP4" s="6"/>
      <c r="AQ4" s="106">
        <f>AK5+AH4</f>
        <v>44</v>
      </c>
      <c r="AR4" s="108" t="s">
        <v>0</v>
      </c>
      <c r="AS4" s="110">
        <f>AM5+AJ4</f>
        <v>16</v>
      </c>
      <c r="AT4" s="16"/>
      <c r="AU4" s="6"/>
      <c r="AV4" s="6"/>
      <c r="AW4" s="6"/>
      <c r="AX4" s="6"/>
      <c r="AY4" s="6"/>
      <c r="AZ4" s="106">
        <f>AT5+AQ4</f>
        <v>52</v>
      </c>
      <c r="BA4" s="108" t="s">
        <v>0</v>
      </c>
      <c r="BB4" s="110">
        <f>AV5+AS4</f>
        <v>20</v>
      </c>
    </row>
    <row r="5" spans="1:120" ht="12" customHeight="1" x14ac:dyDescent="0.2">
      <c r="A5" s="106">
        <f>BD6+BE6</f>
        <v>10</v>
      </c>
      <c r="B5" s="108" t="s">
        <v>0</v>
      </c>
      <c r="C5" s="110">
        <f>BF6+BE6</f>
        <v>2</v>
      </c>
      <c r="D5" s="5"/>
      <c r="E5" s="28" t="s">
        <v>2</v>
      </c>
      <c r="F5" s="5"/>
      <c r="G5" s="107"/>
      <c r="H5" s="109"/>
      <c r="I5" s="111"/>
      <c r="J5" s="106">
        <f>BO6+BP6</f>
        <v>12</v>
      </c>
      <c r="K5" s="108" t="s">
        <v>0</v>
      </c>
      <c r="L5" s="110">
        <f>BQ6+BP6</f>
        <v>0</v>
      </c>
      <c r="M5" s="5"/>
      <c r="N5" s="28" t="s">
        <v>25</v>
      </c>
      <c r="O5" s="5"/>
      <c r="P5" s="107"/>
      <c r="Q5" s="109"/>
      <c r="R5" s="111"/>
      <c r="S5" s="106">
        <f>BZ6+CA6</f>
        <v>7</v>
      </c>
      <c r="T5" s="108" t="s">
        <v>0</v>
      </c>
      <c r="U5" s="110">
        <f>CB6+CA6</f>
        <v>5</v>
      </c>
      <c r="V5" s="5"/>
      <c r="W5" s="28" t="s">
        <v>26</v>
      </c>
      <c r="X5" s="5"/>
      <c r="Y5" s="107"/>
      <c r="Z5" s="109"/>
      <c r="AA5" s="111"/>
      <c r="AB5" s="106">
        <f>CK6+CL6</f>
        <v>9</v>
      </c>
      <c r="AC5" s="108" t="s">
        <v>0</v>
      </c>
      <c r="AD5" s="110">
        <f>CM6+CL6</f>
        <v>3</v>
      </c>
      <c r="AE5" s="5"/>
      <c r="AF5" s="28" t="s">
        <v>27</v>
      </c>
      <c r="AG5" s="5"/>
      <c r="AH5" s="107"/>
      <c r="AI5" s="109"/>
      <c r="AJ5" s="111"/>
      <c r="AK5" s="106">
        <f>CV6+CW6</f>
        <v>6</v>
      </c>
      <c r="AL5" s="108" t="s">
        <v>0</v>
      </c>
      <c r="AM5" s="110">
        <f>CX6+CW6</f>
        <v>6</v>
      </c>
      <c r="AN5" s="5"/>
      <c r="AO5" s="28" t="s">
        <v>28</v>
      </c>
      <c r="AP5" s="5"/>
      <c r="AQ5" s="107"/>
      <c r="AR5" s="109"/>
      <c r="AS5" s="111"/>
      <c r="AT5" s="106">
        <f>DG6+DH6</f>
        <v>8</v>
      </c>
      <c r="AU5" s="108" t="s">
        <v>0</v>
      </c>
      <c r="AV5" s="110">
        <f>DI6+DH6</f>
        <v>4</v>
      </c>
      <c r="AW5" s="5"/>
      <c r="AX5" s="28" t="s">
        <v>29</v>
      </c>
      <c r="AY5" s="5"/>
      <c r="AZ5" s="107"/>
      <c r="BA5" s="109"/>
      <c r="BB5" s="111"/>
    </row>
    <row r="6" spans="1:120" ht="16.5" customHeight="1" x14ac:dyDescent="0.2">
      <c r="A6" s="107"/>
      <c r="B6" s="109"/>
      <c r="C6" s="111"/>
      <c r="D6" s="4"/>
      <c r="E6" s="4"/>
      <c r="F6" s="4"/>
      <c r="G6" s="4"/>
      <c r="H6" s="4"/>
      <c r="I6" s="17"/>
      <c r="J6" s="107"/>
      <c r="K6" s="109"/>
      <c r="L6" s="111"/>
      <c r="M6" s="4"/>
      <c r="N6" s="4"/>
      <c r="O6" s="4"/>
      <c r="P6" s="4"/>
      <c r="Q6" s="4"/>
      <c r="R6" s="17"/>
      <c r="S6" s="107"/>
      <c r="T6" s="109"/>
      <c r="U6" s="111"/>
      <c r="V6" s="4"/>
      <c r="W6" s="4"/>
      <c r="X6" s="4"/>
      <c r="Y6" s="4"/>
      <c r="Z6" s="4"/>
      <c r="AA6" s="17"/>
      <c r="AB6" s="107"/>
      <c r="AC6" s="109"/>
      <c r="AD6" s="111"/>
      <c r="AE6" s="4"/>
      <c r="AF6" s="4"/>
      <c r="AG6" s="4"/>
      <c r="AH6" s="4"/>
      <c r="AI6" s="4"/>
      <c r="AJ6" s="17"/>
      <c r="AK6" s="107"/>
      <c r="AL6" s="109"/>
      <c r="AM6" s="111"/>
      <c r="AN6" s="4"/>
      <c r="AO6" s="4"/>
      <c r="AP6" s="4"/>
      <c r="AQ6" s="4"/>
      <c r="AR6" s="4"/>
      <c r="AS6" s="17"/>
      <c r="AT6" s="107"/>
      <c r="AU6" s="109"/>
      <c r="AV6" s="111"/>
      <c r="AW6" s="4"/>
      <c r="AX6" s="4"/>
      <c r="AY6" s="4"/>
      <c r="AZ6" s="4"/>
      <c r="BA6" s="4"/>
      <c r="BB6" s="17"/>
      <c r="BD6" s="44">
        <f>SUM(BD7:BD24)*2</f>
        <v>8</v>
      </c>
      <c r="BE6" s="44">
        <f>SUM(BE7:BE24)*1</f>
        <v>2</v>
      </c>
      <c r="BF6" s="44">
        <f>SUM(BF7:BF24)*2</f>
        <v>0</v>
      </c>
      <c r="BG6" s="44">
        <f>SUM(BG7:BG24)</f>
        <v>20</v>
      </c>
      <c r="BH6" s="44">
        <f>SUM(BH7:BH24)</f>
        <v>14</v>
      </c>
      <c r="BI6" s="44"/>
      <c r="BJ6" s="44"/>
      <c r="BK6" s="44"/>
      <c r="BL6" s="44"/>
      <c r="BM6" s="44"/>
      <c r="BO6" s="44">
        <f>SUM(BO7:BO24)*2</f>
        <v>12</v>
      </c>
      <c r="BP6" s="44">
        <f>SUM(BP7:BP24)*1</f>
        <v>0</v>
      </c>
      <c r="BQ6" s="44">
        <f>SUM(BQ7:BQ24)*2</f>
        <v>0</v>
      </c>
      <c r="BR6" s="44">
        <f>SUM(BR7:BR24)</f>
        <v>34</v>
      </c>
      <c r="BS6" s="44">
        <f>SUM(BS7:BS24)</f>
        <v>18</v>
      </c>
      <c r="BT6" s="44"/>
      <c r="BU6" s="44"/>
      <c r="BV6" s="44"/>
      <c r="BW6" s="44"/>
      <c r="BX6" s="44"/>
      <c r="BZ6" s="44">
        <f>SUM(BZ7:BZ24)*2</f>
        <v>6</v>
      </c>
      <c r="CA6" s="44">
        <f>SUM(CA7:CA24)*1</f>
        <v>1</v>
      </c>
      <c r="CB6" s="44">
        <f>SUM(CB7:CB24)*2</f>
        <v>4</v>
      </c>
      <c r="CC6" s="44">
        <f>SUM(CC7:CC24)</f>
        <v>25</v>
      </c>
      <c r="CD6" s="44">
        <f>SUM(CD7:CD24)</f>
        <v>17</v>
      </c>
      <c r="CE6" s="44"/>
      <c r="CF6" s="44"/>
      <c r="CG6" s="44"/>
      <c r="CH6" s="44"/>
      <c r="CI6" s="44"/>
      <c r="CK6" s="44">
        <f>SUM(CK7:CK24)*2</f>
        <v>8</v>
      </c>
      <c r="CL6" s="44">
        <f>SUM(CL7:CL24)*1</f>
        <v>1</v>
      </c>
      <c r="CM6" s="44">
        <f>SUM(CM7:CM24)*2</f>
        <v>2</v>
      </c>
      <c r="CN6" s="44">
        <f>SUM(CN7:CN24)</f>
        <v>23</v>
      </c>
      <c r="CO6" s="44">
        <f>SUM(CO7:CO24)</f>
        <v>18</v>
      </c>
      <c r="CP6" s="44"/>
      <c r="CQ6" s="44"/>
      <c r="CR6" s="44"/>
      <c r="CS6" s="44"/>
      <c r="CT6" s="44"/>
      <c r="CV6" s="44">
        <f>SUM(CV7:CV24)*2</f>
        <v>4</v>
      </c>
      <c r="CW6" s="44">
        <f>SUM(CW7:CW24)*1</f>
        <v>2</v>
      </c>
      <c r="CX6" s="44">
        <f>SUM(CX7:CX24)*2</f>
        <v>4</v>
      </c>
      <c r="CY6" s="44">
        <f>SUM(CY7:CY24)</f>
        <v>20</v>
      </c>
      <c r="CZ6" s="44">
        <f>SUM(CZ7:CZ24)</f>
        <v>21</v>
      </c>
      <c r="DA6" s="44"/>
      <c r="DB6" s="44"/>
      <c r="DC6" s="44"/>
      <c r="DD6" s="44"/>
      <c r="DE6" s="44"/>
      <c r="DG6" s="44">
        <f>SUM(DG7:DG24)*2</f>
        <v>8</v>
      </c>
      <c r="DH6" s="44">
        <f>SUM(DH7:DH24)*1</f>
        <v>0</v>
      </c>
      <c r="DI6" s="44">
        <f>SUM(DI7:DI24)*2</f>
        <v>4</v>
      </c>
      <c r="DJ6" s="44">
        <f>SUM(DJ7:DJ24)</f>
        <v>32</v>
      </c>
      <c r="DK6" s="44">
        <f>SUM(DK7:DK24)</f>
        <v>20</v>
      </c>
      <c r="DL6" s="44"/>
      <c r="DM6" s="44"/>
      <c r="DN6" s="44"/>
      <c r="DO6" s="44"/>
      <c r="DP6" s="44"/>
    </row>
    <row r="7" spans="1:120" ht="16.5" customHeight="1" x14ac:dyDescent="0.2">
      <c r="A7" s="9">
        <v>1</v>
      </c>
      <c r="B7" s="8" t="s">
        <v>0</v>
      </c>
      <c r="C7" s="10">
        <f>C10+1</f>
        <v>6</v>
      </c>
      <c r="D7" s="11"/>
      <c r="E7" s="11"/>
      <c r="F7" s="11"/>
      <c r="G7" s="11"/>
      <c r="H7" s="12" t="s">
        <v>1</v>
      </c>
      <c r="I7" s="13">
        <v>1</v>
      </c>
      <c r="J7" s="9">
        <f>A7</f>
        <v>1</v>
      </c>
      <c r="K7" s="8" t="s">
        <v>0</v>
      </c>
      <c r="L7" s="10">
        <f>C22</f>
        <v>1</v>
      </c>
      <c r="M7" s="11"/>
      <c r="N7" s="11"/>
      <c r="O7" s="11"/>
      <c r="P7" s="11"/>
      <c r="Q7" s="12" t="s">
        <v>1</v>
      </c>
      <c r="R7" s="13">
        <v>2</v>
      </c>
      <c r="S7" s="9">
        <f>J7</f>
        <v>1</v>
      </c>
      <c r="T7" s="8" t="s">
        <v>0</v>
      </c>
      <c r="U7" s="10">
        <f>L22</f>
        <v>2</v>
      </c>
      <c r="V7" s="11"/>
      <c r="W7" s="11"/>
      <c r="X7" s="11"/>
      <c r="Y7" s="11"/>
      <c r="Z7" s="12" t="s">
        <v>1</v>
      </c>
      <c r="AA7" s="13">
        <v>3</v>
      </c>
      <c r="AB7" s="9">
        <f>S7</f>
        <v>1</v>
      </c>
      <c r="AC7" s="8" t="s">
        <v>0</v>
      </c>
      <c r="AD7" s="10">
        <f>U22</f>
        <v>3</v>
      </c>
      <c r="AE7" s="11"/>
      <c r="AF7" s="11"/>
      <c r="AG7" s="11"/>
      <c r="AH7" s="11"/>
      <c r="AI7" s="12" t="s">
        <v>1</v>
      </c>
      <c r="AJ7" s="13">
        <v>5</v>
      </c>
      <c r="AK7" s="9">
        <f>AB7</f>
        <v>1</v>
      </c>
      <c r="AL7" s="8" t="s">
        <v>0</v>
      </c>
      <c r="AM7" s="10">
        <f>AD22</f>
        <v>4</v>
      </c>
      <c r="AN7" s="11"/>
      <c r="AO7" s="11"/>
      <c r="AP7" s="11"/>
      <c r="AQ7" s="11"/>
      <c r="AR7" s="12" t="s">
        <v>1</v>
      </c>
      <c r="AS7" s="13">
        <v>6</v>
      </c>
      <c r="AT7" s="9">
        <f>AK7</f>
        <v>1</v>
      </c>
      <c r="AU7" s="8" t="s">
        <v>0</v>
      </c>
      <c r="AV7" s="10">
        <f>AM22</f>
        <v>5</v>
      </c>
      <c r="AW7" s="11"/>
      <c r="AX7" s="11"/>
      <c r="AY7" s="11"/>
      <c r="AZ7" s="11"/>
      <c r="BA7" s="12" t="s">
        <v>1</v>
      </c>
      <c r="BB7" s="13">
        <v>1</v>
      </c>
    </row>
    <row r="8" spans="1:120" ht="21" customHeight="1" x14ac:dyDescent="0.2">
      <c r="A8" s="39"/>
      <c r="B8" s="8"/>
      <c r="C8" s="8"/>
      <c r="D8" s="36">
        <v>3</v>
      </c>
      <c r="E8" s="32" t="s">
        <v>0</v>
      </c>
      <c r="F8" s="36">
        <v>1</v>
      </c>
      <c r="G8" s="8"/>
      <c r="H8" s="8"/>
      <c r="I8" s="40"/>
      <c r="J8" s="39"/>
      <c r="K8" s="8"/>
      <c r="L8" s="8"/>
      <c r="M8" s="36">
        <v>5</v>
      </c>
      <c r="N8" s="32" t="s">
        <v>0</v>
      </c>
      <c r="O8" s="36">
        <v>2</v>
      </c>
      <c r="P8" s="8"/>
      <c r="Q8" s="8"/>
      <c r="R8" s="40"/>
      <c r="S8" s="39"/>
      <c r="T8" s="8"/>
      <c r="U8" s="8"/>
      <c r="V8" s="36">
        <v>4</v>
      </c>
      <c r="W8" s="32" t="s">
        <v>0</v>
      </c>
      <c r="X8" s="36">
        <v>5</v>
      </c>
      <c r="Y8" s="8"/>
      <c r="Z8" s="8"/>
      <c r="AA8" s="40"/>
      <c r="AB8" s="39"/>
      <c r="AC8" s="8"/>
      <c r="AD8" s="8"/>
      <c r="AE8" s="36">
        <v>4</v>
      </c>
      <c r="AF8" s="32" t="s">
        <v>0</v>
      </c>
      <c r="AG8" s="36">
        <v>2</v>
      </c>
      <c r="AH8" s="8"/>
      <c r="AI8" s="8"/>
      <c r="AJ8" s="40"/>
      <c r="AK8" s="39"/>
      <c r="AL8" s="8"/>
      <c r="AM8" s="8"/>
      <c r="AN8" s="36">
        <v>5</v>
      </c>
      <c r="AO8" s="32" t="s">
        <v>0</v>
      </c>
      <c r="AP8" s="36">
        <v>4</v>
      </c>
      <c r="AQ8" s="8"/>
      <c r="AR8" s="8"/>
      <c r="AS8" s="40"/>
      <c r="AT8" s="39"/>
      <c r="AU8" s="8"/>
      <c r="AV8" s="8"/>
      <c r="AW8" s="36">
        <v>7</v>
      </c>
      <c r="AX8" s="32" t="s">
        <v>0</v>
      </c>
      <c r="AY8" s="36">
        <v>4</v>
      </c>
      <c r="AZ8" s="8"/>
      <c r="BA8" s="8"/>
      <c r="BB8" s="40"/>
    </row>
    <row r="9" spans="1:120" ht="16.5" customHeight="1" x14ac:dyDescent="0.2">
      <c r="A9" s="38" t="s">
        <v>98</v>
      </c>
      <c r="B9" s="7"/>
      <c r="C9" s="7"/>
      <c r="D9" s="7"/>
      <c r="E9" s="7"/>
      <c r="F9" s="7"/>
      <c r="G9" s="7"/>
      <c r="H9" s="7"/>
      <c r="I9" s="37" t="str">
        <f>VLOOKUP(C7,$O$26:$W$37,2,0)</f>
        <v>FABIO</v>
      </c>
      <c r="J9" s="38" t="str">
        <f>A9</f>
        <v>MELLI</v>
      </c>
      <c r="K9" s="7"/>
      <c r="L9" s="7"/>
      <c r="M9" s="7"/>
      <c r="N9" s="7"/>
      <c r="O9" s="7"/>
      <c r="P9" s="7"/>
      <c r="Q9" s="7"/>
      <c r="R9" s="37" t="str">
        <f>I24</f>
        <v>DENIS</v>
      </c>
      <c r="S9" s="38" t="str">
        <f>J9</f>
        <v>MELLI</v>
      </c>
      <c r="T9" s="7"/>
      <c r="U9" s="7"/>
      <c r="V9" s="7"/>
      <c r="W9" s="7"/>
      <c r="X9" s="7"/>
      <c r="Y9" s="7"/>
      <c r="Z9" s="7"/>
      <c r="AA9" s="37" t="str">
        <f>R24</f>
        <v>RUBENS OLIVEIRA</v>
      </c>
      <c r="AB9" s="38" t="str">
        <f>S9</f>
        <v>MELLI</v>
      </c>
      <c r="AC9" s="7"/>
      <c r="AD9" s="7"/>
      <c r="AE9" s="7"/>
      <c r="AF9" s="7"/>
      <c r="AG9" s="7"/>
      <c r="AH9" s="7"/>
      <c r="AI9" s="7"/>
      <c r="AJ9" s="37" t="str">
        <f>AA24</f>
        <v xml:space="preserve"> RODRIGO MUNHOZ</v>
      </c>
      <c r="AK9" s="38" t="s">
        <v>97</v>
      </c>
      <c r="AL9" s="7"/>
      <c r="AM9" s="7"/>
      <c r="AN9" s="7"/>
      <c r="AO9" s="7"/>
      <c r="AP9" s="7"/>
      <c r="AQ9" s="7"/>
      <c r="AR9" s="7"/>
      <c r="AS9" s="37" t="str">
        <f>AJ24</f>
        <v>RENAN GONCALVES</v>
      </c>
      <c r="AT9" s="38" t="str">
        <f>AK9</f>
        <v>DENTINHO</v>
      </c>
      <c r="AU9" s="7"/>
      <c r="AV9" s="7"/>
      <c r="AW9" s="7"/>
      <c r="AX9" s="7"/>
      <c r="AY9" s="7"/>
      <c r="AZ9" s="7"/>
      <c r="BA9" s="7"/>
      <c r="BB9" s="37" t="str">
        <f>AS24</f>
        <v>THADEU</v>
      </c>
      <c r="BD9" s="43">
        <f>IF(OR(D8="",F8=""),"",IF(D8&gt;F8,1,0))</f>
        <v>1</v>
      </c>
      <c r="BE9" s="43">
        <f>IF(OR(D8="",F8=""),"",IF(D8=F8,1,0))</f>
        <v>0</v>
      </c>
      <c r="BF9" s="43">
        <f>IF(OR(D8="",F8=""),"",IF(D8&lt;F8,1,0))</f>
        <v>0</v>
      </c>
      <c r="BG9" s="43">
        <f>IF(OR(D8="",F8=""),"",D8)</f>
        <v>3</v>
      </c>
      <c r="BH9" s="43">
        <f>IF(OR(D8="",F8=""),"",F8)</f>
        <v>1</v>
      </c>
      <c r="BI9" s="43">
        <f>BF9</f>
        <v>0</v>
      </c>
      <c r="BJ9" s="43">
        <f>BE9</f>
        <v>0</v>
      </c>
      <c r="BK9" s="43">
        <f>BD9</f>
        <v>1</v>
      </c>
      <c r="BL9" s="43">
        <f>BH9</f>
        <v>1</v>
      </c>
      <c r="BM9" s="43">
        <f>BG9</f>
        <v>3</v>
      </c>
      <c r="BO9" s="43">
        <f>IF(OR(M8="",O8=""),"",IF(M8&gt;O8,1,0))</f>
        <v>1</v>
      </c>
      <c r="BP9" s="43">
        <f>IF(OR(M8="",O8=""),"",IF(M8=O8,1,0))</f>
        <v>0</v>
      </c>
      <c r="BQ9" s="43">
        <f>IF(OR(M8="",O8=""),"",IF(M8&lt;O8,1,0))</f>
        <v>0</v>
      </c>
      <c r="BR9" s="43">
        <f>IF(OR(M8="",O8=""),"",M8)</f>
        <v>5</v>
      </c>
      <c r="BS9" s="43">
        <f>IF(OR(M8="",O8=""),"",O8)</f>
        <v>2</v>
      </c>
      <c r="BT9" s="43">
        <f>BQ9</f>
        <v>0</v>
      </c>
      <c r="BU9" s="43">
        <f>BP9</f>
        <v>0</v>
      </c>
      <c r="BV9" s="43">
        <f>BO9</f>
        <v>1</v>
      </c>
      <c r="BW9" s="43">
        <f>BS9</f>
        <v>2</v>
      </c>
      <c r="BX9" s="43">
        <f>BR9</f>
        <v>5</v>
      </c>
      <c r="BZ9" s="43">
        <f>IF(OR(V8="",X8=""),"",IF(V8&gt;X8,1,0))</f>
        <v>0</v>
      </c>
      <c r="CA9" s="43">
        <f>IF(OR(V8="",X8=""),"",IF(V8=X8,1,0))</f>
        <v>0</v>
      </c>
      <c r="CB9" s="43">
        <f>IF(OR(V8="",X8=""),"",IF(V8&lt;X8,1,0))</f>
        <v>1</v>
      </c>
      <c r="CC9" s="43">
        <f>IF(OR(V8="",X8=""),"",V8)</f>
        <v>4</v>
      </c>
      <c r="CD9" s="43">
        <f>IF(OR(V8="",X8=""),"",X8)</f>
        <v>5</v>
      </c>
      <c r="CE9" s="43">
        <f>CB9</f>
        <v>1</v>
      </c>
      <c r="CF9" s="43">
        <f>CA9</f>
        <v>0</v>
      </c>
      <c r="CG9" s="43">
        <f>BZ9</f>
        <v>0</v>
      </c>
      <c r="CH9" s="43">
        <f>CD9</f>
        <v>5</v>
      </c>
      <c r="CI9" s="43">
        <f>CC9</f>
        <v>4</v>
      </c>
      <c r="CK9" s="43">
        <f>IF(OR(AE8="",AG8=""),"",IF(AE8&gt;AG8,1,0))</f>
        <v>1</v>
      </c>
      <c r="CL9" s="43">
        <f>IF(OR(AE8="",AG8=""),"",IF(AE8=AG8,1,0))</f>
        <v>0</v>
      </c>
      <c r="CM9" s="43">
        <f>IF(OR(AE8="",AG8=""),"",IF(AE8&lt;AG8,1,0))</f>
        <v>0</v>
      </c>
      <c r="CN9" s="43">
        <f>IF(OR(AE8="",AG8=""),"",AE8)</f>
        <v>4</v>
      </c>
      <c r="CO9" s="43">
        <f>IF(OR(AE8="",AG8=""),"",AG8)</f>
        <v>2</v>
      </c>
      <c r="CP9" s="43">
        <f>CM9</f>
        <v>0</v>
      </c>
      <c r="CQ9" s="43">
        <f>CL9</f>
        <v>0</v>
      </c>
      <c r="CR9" s="43">
        <f>CK9</f>
        <v>1</v>
      </c>
      <c r="CS9" s="43">
        <f>CO9</f>
        <v>2</v>
      </c>
      <c r="CT9" s="43">
        <f>CN9</f>
        <v>4</v>
      </c>
      <c r="CV9" s="43">
        <f>IF(OR(AN8="",AP8=""),"",IF(AN8&gt;AP8,1,0))</f>
        <v>1</v>
      </c>
      <c r="CW9" s="43">
        <f>IF(OR(AN8="",AP8=""),"",IF(AN8=AP8,1,0))</f>
        <v>0</v>
      </c>
      <c r="CX9" s="43">
        <f>IF(OR(AN8="",AP8=""),"",IF(AN8&lt;AP8,1,0))</f>
        <v>0</v>
      </c>
      <c r="CY9" s="43">
        <f>IF(OR(AN8="",AP8=""),"",AN8)</f>
        <v>5</v>
      </c>
      <c r="CZ9" s="43">
        <f>IF(OR(AN8="",AP8=""),"",AP8)</f>
        <v>4</v>
      </c>
      <c r="DA9" s="43">
        <f>CX9</f>
        <v>0</v>
      </c>
      <c r="DB9" s="43">
        <f>CW9</f>
        <v>0</v>
      </c>
      <c r="DC9" s="43">
        <f>CV9</f>
        <v>1</v>
      </c>
      <c r="DD9" s="43">
        <f>CZ9</f>
        <v>4</v>
      </c>
      <c r="DE9" s="43">
        <f>CY9</f>
        <v>5</v>
      </c>
      <c r="DG9" s="43">
        <f>IF(OR(AW8="",AY8=""),"",IF(AW8&gt;AY8,1,0))</f>
        <v>1</v>
      </c>
      <c r="DH9" s="43">
        <f>IF(OR(AW8="",AY8=""),"",IF(AW8=AY8,1,0))</f>
        <v>0</v>
      </c>
      <c r="DI9" s="43">
        <f>IF(OR(AW8="",AY8=""),"",IF(AW8&lt;AY8,1,0))</f>
        <v>0</v>
      </c>
      <c r="DJ9" s="43">
        <f>IF(OR(AW8="",AY8=""),"",AW8)</f>
        <v>7</v>
      </c>
      <c r="DK9" s="43">
        <f>IF(OR(AW8="",AY8=""),"",AY8)</f>
        <v>4</v>
      </c>
      <c r="DL9" s="43">
        <f>DI9</f>
        <v>0</v>
      </c>
      <c r="DM9" s="43">
        <f>DH9</f>
        <v>0</v>
      </c>
      <c r="DN9" s="43">
        <f>DG9</f>
        <v>1</v>
      </c>
      <c r="DO9" s="43">
        <f>DK9</f>
        <v>4</v>
      </c>
      <c r="DP9" s="43">
        <f>DJ9</f>
        <v>7</v>
      </c>
    </row>
    <row r="10" spans="1:120" ht="16.5" customHeight="1" x14ac:dyDescent="0.2">
      <c r="A10" s="9">
        <f>A7+1</f>
        <v>2</v>
      </c>
      <c r="B10" s="8" t="s">
        <v>0</v>
      </c>
      <c r="C10" s="10">
        <f>C13+1</f>
        <v>5</v>
      </c>
      <c r="D10" s="11"/>
      <c r="E10" s="11"/>
      <c r="F10" s="11"/>
      <c r="G10" s="11"/>
      <c r="H10" s="12" t="s">
        <v>1</v>
      </c>
      <c r="I10" s="13">
        <v>2</v>
      </c>
      <c r="J10" s="9">
        <f>A10</f>
        <v>2</v>
      </c>
      <c r="K10" s="8" t="s">
        <v>0</v>
      </c>
      <c r="L10" s="10">
        <f>C7</f>
        <v>6</v>
      </c>
      <c r="M10" s="11"/>
      <c r="N10" s="11"/>
      <c r="O10" s="11"/>
      <c r="P10" s="11"/>
      <c r="Q10" s="12" t="s">
        <v>1</v>
      </c>
      <c r="R10" s="13">
        <v>3</v>
      </c>
      <c r="S10" s="9">
        <f>J10</f>
        <v>2</v>
      </c>
      <c r="T10" s="8" t="s">
        <v>0</v>
      </c>
      <c r="U10" s="10">
        <f>L7</f>
        <v>1</v>
      </c>
      <c r="V10" s="11"/>
      <c r="W10" s="11"/>
      <c r="X10" s="11"/>
      <c r="Y10" s="11"/>
      <c r="Z10" s="12" t="s">
        <v>1</v>
      </c>
      <c r="AA10" s="13">
        <v>4</v>
      </c>
      <c r="AB10" s="9">
        <f>S10</f>
        <v>2</v>
      </c>
      <c r="AC10" s="8" t="s">
        <v>0</v>
      </c>
      <c r="AD10" s="10">
        <f>U7</f>
        <v>2</v>
      </c>
      <c r="AE10" s="11"/>
      <c r="AF10" s="11"/>
      <c r="AG10" s="11"/>
      <c r="AH10" s="11"/>
      <c r="AI10" s="12" t="s">
        <v>1</v>
      </c>
      <c r="AJ10" s="13">
        <v>6</v>
      </c>
      <c r="AK10" s="9">
        <f>AB10</f>
        <v>2</v>
      </c>
      <c r="AL10" s="8" t="s">
        <v>0</v>
      </c>
      <c r="AM10" s="10">
        <f>AD7</f>
        <v>3</v>
      </c>
      <c r="AN10" s="11"/>
      <c r="AO10" s="11"/>
      <c r="AP10" s="11"/>
      <c r="AQ10" s="11"/>
      <c r="AR10" s="12" t="s">
        <v>1</v>
      </c>
      <c r="AS10" s="13">
        <v>1</v>
      </c>
      <c r="AT10" s="9">
        <f>AK10</f>
        <v>2</v>
      </c>
      <c r="AU10" s="8" t="s">
        <v>0</v>
      </c>
      <c r="AV10" s="10">
        <f>AM7</f>
        <v>4</v>
      </c>
      <c r="AW10" s="11"/>
      <c r="AX10" s="11"/>
      <c r="AY10" s="11"/>
      <c r="AZ10" s="11"/>
      <c r="BA10" s="12" t="s">
        <v>1</v>
      </c>
      <c r="BB10" s="13">
        <v>2</v>
      </c>
    </row>
    <row r="11" spans="1:120" ht="21" customHeight="1" x14ac:dyDescent="0.2">
      <c r="A11" s="39"/>
      <c r="B11" s="8"/>
      <c r="C11" s="8"/>
      <c r="D11" s="36">
        <v>3</v>
      </c>
      <c r="E11" s="32" t="s">
        <v>0</v>
      </c>
      <c r="F11" s="36">
        <v>3</v>
      </c>
      <c r="G11" s="8"/>
      <c r="H11" s="8"/>
      <c r="I11" s="40"/>
      <c r="J11" s="39"/>
      <c r="K11" s="8"/>
      <c r="L11" s="8"/>
      <c r="M11" s="36">
        <v>5</v>
      </c>
      <c r="N11" s="32" t="s">
        <v>0</v>
      </c>
      <c r="O11" s="36">
        <v>1</v>
      </c>
      <c r="P11" s="8"/>
      <c r="Q11" s="8"/>
      <c r="R11" s="40"/>
      <c r="S11" s="39"/>
      <c r="T11" s="8"/>
      <c r="U11" s="8"/>
      <c r="V11" s="36">
        <v>4</v>
      </c>
      <c r="W11" s="32" t="s">
        <v>0</v>
      </c>
      <c r="X11" s="36">
        <v>5</v>
      </c>
      <c r="Y11" s="8"/>
      <c r="Z11" s="8"/>
      <c r="AA11" s="40"/>
      <c r="AB11" s="39"/>
      <c r="AC11" s="8"/>
      <c r="AD11" s="8"/>
      <c r="AE11" s="36">
        <v>4</v>
      </c>
      <c r="AF11" s="32" t="s">
        <v>0</v>
      </c>
      <c r="AG11" s="36">
        <v>2</v>
      </c>
      <c r="AH11" s="8"/>
      <c r="AI11" s="8"/>
      <c r="AJ11" s="40"/>
      <c r="AK11" s="39"/>
      <c r="AL11" s="8"/>
      <c r="AM11" s="8"/>
      <c r="AN11" s="36">
        <v>1</v>
      </c>
      <c r="AO11" s="32" t="s">
        <v>0</v>
      </c>
      <c r="AP11" s="36">
        <v>2</v>
      </c>
      <c r="AQ11" s="8"/>
      <c r="AR11" s="8"/>
      <c r="AS11" s="40"/>
      <c r="AT11" s="39"/>
      <c r="AU11" s="8"/>
      <c r="AV11" s="8"/>
      <c r="AW11" s="36">
        <v>3</v>
      </c>
      <c r="AX11" s="32" t="s">
        <v>0</v>
      </c>
      <c r="AY11" s="36">
        <v>4</v>
      </c>
      <c r="AZ11" s="8"/>
      <c r="BA11" s="8"/>
      <c r="BB11" s="40"/>
    </row>
    <row r="12" spans="1:120" ht="16.5" customHeight="1" x14ac:dyDescent="0.2">
      <c r="A12" s="38" t="str">
        <f>VLOOKUP(A10,$A$26:$I$37,2,0)</f>
        <v>FRANCISCO JR</v>
      </c>
      <c r="B12" s="7"/>
      <c r="C12" s="7"/>
      <c r="D12" s="7"/>
      <c r="E12" s="7"/>
      <c r="F12" s="7"/>
      <c r="G12" s="7"/>
      <c r="H12" s="7"/>
      <c r="I12" s="37" t="str">
        <f>VLOOKUP(C10,$O$26:$W$37,2,0)</f>
        <v>THADEU</v>
      </c>
      <c r="J12" s="38" t="str">
        <f>A12</f>
        <v>FRANCISCO JR</v>
      </c>
      <c r="K12" s="7"/>
      <c r="L12" s="7"/>
      <c r="M12" s="7"/>
      <c r="N12" s="7"/>
      <c r="O12" s="7"/>
      <c r="P12" s="7"/>
      <c r="Q12" s="7"/>
      <c r="R12" s="37" t="str">
        <f>I9</f>
        <v>FABIO</v>
      </c>
      <c r="S12" s="38" t="str">
        <f>J12</f>
        <v>FRANCISCO JR</v>
      </c>
      <c r="T12" s="7"/>
      <c r="U12" s="7"/>
      <c r="V12" s="7"/>
      <c r="W12" s="7"/>
      <c r="X12" s="7"/>
      <c r="Y12" s="7"/>
      <c r="Z12" s="7"/>
      <c r="AA12" s="37" t="str">
        <f>R9</f>
        <v>DENIS</v>
      </c>
      <c r="AB12" s="38" t="str">
        <f>S12</f>
        <v>FRANCISCO JR</v>
      </c>
      <c r="AC12" s="7"/>
      <c r="AD12" s="7"/>
      <c r="AE12" s="7"/>
      <c r="AF12" s="7"/>
      <c r="AG12" s="7"/>
      <c r="AH12" s="7"/>
      <c r="AI12" s="7"/>
      <c r="AJ12" s="37" t="str">
        <f>AA9</f>
        <v>RUBENS OLIVEIRA</v>
      </c>
      <c r="AK12" s="38" t="s">
        <v>104</v>
      </c>
      <c r="AL12" s="7"/>
      <c r="AM12" s="7"/>
      <c r="AN12" s="7"/>
      <c r="AO12" s="7"/>
      <c r="AP12" s="7"/>
      <c r="AQ12" s="7"/>
      <c r="AR12" s="7"/>
      <c r="AS12" s="37" t="str">
        <f>AJ9</f>
        <v xml:space="preserve"> RODRIGO MUNHOZ</v>
      </c>
      <c r="AT12" s="38" t="str">
        <f>AK12</f>
        <v>WENDEL</v>
      </c>
      <c r="AU12" s="7"/>
      <c r="AV12" s="7"/>
      <c r="AW12" s="7"/>
      <c r="AX12" s="7"/>
      <c r="AY12" s="7"/>
      <c r="AZ12" s="7"/>
      <c r="BA12" s="7"/>
      <c r="BB12" s="37" t="str">
        <f>AS9</f>
        <v>RENAN GONCALVES</v>
      </c>
      <c r="BD12" s="43">
        <f>IF(OR(D11="",F11=""),"",IF(D11&gt;F11,1,0))</f>
        <v>0</v>
      </c>
      <c r="BE12" s="43">
        <f>IF(OR(D11="",F11=""),"",IF(D11=F11,1,0))</f>
        <v>1</v>
      </c>
      <c r="BF12" s="43">
        <f>IF(OR(D11="",F11=""),"",IF(D11&lt;F11,1,0))</f>
        <v>0</v>
      </c>
      <c r="BG12" s="43">
        <f>IF(OR(D11="",F11=""),"",D11)</f>
        <v>3</v>
      </c>
      <c r="BH12" s="43">
        <f>IF(OR(D11="",F11=""),"",F11)</f>
        <v>3</v>
      </c>
      <c r="BI12" s="43">
        <f>BF12</f>
        <v>0</v>
      </c>
      <c r="BJ12" s="43">
        <f>BE12</f>
        <v>1</v>
      </c>
      <c r="BK12" s="43">
        <f>BD12</f>
        <v>0</v>
      </c>
      <c r="BL12" s="43">
        <f>BH12</f>
        <v>3</v>
      </c>
      <c r="BM12" s="43">
        <f>BG12</f>
        <v>3</v>
      </c>
      <c r="BO12" s="43">
        <f>IF(OR(M11="",O11=""),"",IF(M11&gt;O11,1,0))</f>
        <v>1</v>
      </c>
      <c r="BP12" s="43">
        <f>IF(OR(M11="",O11=""),"",IF(M11=O11,1,0))</f>
        <v>0</v>
      </c>
      <c r="BQ12" s="43">
        <f>IF(OR(M11="",O11=""),"",IF(M11&lt;O11,1,0))</f>
        <v>0</v>
      </c>
      <c r="BR12" s="43">
        <f>IF(OR(M11="",O11=""),"",M11)</f>
        <v>5</v>
      </c>
      <c r="BS12" s="43">
        <f>IF(OR(M11="",O11=""),"",O11)</f>
        <v>1</v>
      </c>
      <c r="BT12" s="43">
        <f>BQ12</f>
        <v>0</v>
      </c>
      <c r="BU12" s="43">
        <f>BP12</f>
        <v>0</v>
      </c>
      <c r="BV12" s="43">
        <f>BO12</f>
        <v>1</v>
      </c>
      <c r="BW12" s="43">
        <f>BS12</f>
        <v>1</v>
      </c>
      <c r="BX12" s="43">
        <f>BR12</f>
        <v>5</v>
      </c>
      <c r="BZ12" s="43">
        <f>IF(OR(V11="",X11=""),"",IF(V11&gt;X11,1,0))</f>
        <v>0</v>
      </c>
      <c r="CA12" s="43">
        <f>IF(OR(V11="",X11=""),"",IF(V11=X11,1,0))</f>
        <v>0</v>
      </c>
      <c r="CB12" s="43">
        <f>IF(OR(V11="",X11=""),"",IF(V11&lt;X11,1,0))</f>
        <v>1</v>
      </c>
      <c r="CC12" s="43">
        <f>IF(OR(V11="",X11=""),"",V11)</f>
        <v>4</v>
      </c>
      <c r="CD12" s="43">
        <f>IF(OR(V11="",X11=""),"",X11)</f>
        <v>5</v>
      </c>
      <c r="CE12" s="43">
        <f>CB12</f>
        <v>1</v>
      </c>
      <c r="CF12" s="43">
        <f>CA12</f>
        <v>0</v>
      </c>
      <c r="CG12" s="43">
        <f>BZ12</f>
        <v>0</v>
      </c>
      <c r="CH12" s="43">
        <f>CD12</f>
        <v>5</v>
      </c>
      <c r="CI12" s="43">
        <f>CC12</f>
        <v>4</v>
      </c>
      <c r="CK12" s="43">
        <f>IF(OR(AE11="",AG11=""),"",IF(AE11&gt;AG11,1,0))</f>
        <v>1</v>
      </c>
      <c r="CL12" s="43">
        <f>IF(OR(AE11="",AG11=""),"",IF(AE11=AG11,1,0))</f>
        <v>0</v>
      </c>
      <c r="CM12" s="43">
        <f>IF(OR(AE11="",AG11=""),"",IF(AE11&lt;AG11,1,0))</f>
        <v>0</v>
      </c>
      <c r="CN12" s="43">
        <f>IF(OR(AE11="",AG11=""),"",AE11)</f>
        <v>4</v>
      </c>
      <c r="CO12" s="43">
        <f>IF(OR(AE11="",AG11=""),"",AG11)</f>
        <v>2</v>
      </c>
      <c r="CP12" s="43">
        <f>CM12</f>
        <v>0</v>
      </c>
      <c r="CQ12" s="43">
        <f>CL12</f>
        <v>0</v>
      </c>
      <c r="CR12" s="43">
        <f>CK12</f>
        <v>1</v>
      </c>
      <c r="CS12" s="43">
        <f>CO12</f>
        <v>2</v>
      </c>
      <c r="CT12" s="43">
        <f>CN12</f>
        <v>4</v>
      </c>
      <c r="CV12" s="43">
        <f>IF(OR(AN11="",AP11=""),"",IF(AN11&gt;AP11,1,0))</f>
        <v>0</v>
      </c>
      <c r="CW12" s="43">
        <f>IF(OR(AN11="",AP11=""),"",IF(AN11=AP11,1,0))</f>
        <v>0</v>
      </c>
      <c r="CX12" s="43">
        <f>IF(OR(AN11="",AP11=""),"",IF(AN11&lt;AP11,1,0))</f>
        <v>1</v>
      </c>
      <c r="CY12" s="43">
        <f>IF(OR(AN11="",AP11=""),"",AN11)</f>
        <v>1</v>
      </c>
      <c r="CZ12" s="43">
        <f>IF(OR(AN11="",AP11=""),"",AP11)</f>
        <v>2</v>
      </c>
      <c r="DA12" s="43">
        <f>CX12</f>
        <v>1</v>
      </c>
      <c r="DB12" s="43">
        <f>CW12</f>
        <v>0</v>
      </c>
      <c r="DC12" s="43">
        <f>CV12</f>
        <v>0</v>
      </c>
      <c r="DD12" s="43">
        <f>CZ12</f>
        <v>2</v>
      </c>
      <c r="DE12" s="43">
        <f>CY12</f>
        <v>1</v>
      </c>
      <c r="DG12" s="43">
        <f>IF(OR(AW11="",AY11=""),"",IF(AW11&gt;AY11,1,0))</f>
        <v>0</v>
      </c>
      <c r="DH12" s="43">
        <f>IF(OR(AW11="",AY11=""),"",IF(AW11=AY11,1,0))</f>
        <v>0</v>
      </c>
      <c r="DI12" s="43">
        <f>IF(OR(AW11="",AY11=""),"",IF(AW11&lt;AY11,1,0))</f>
        <v>1</v>
      </c>
      <c r="DJ12" s="43">
        <f>IF(OR(AW11="",AY11=""),"",AW11)</f>
        <v>3</v>
      </c>
      <c r="DK12" s="43">
        <f>IF(OR(AW11="",AY11=""),"",AY11)</f>
        <v>4</v>
      </c>
      <c r="DL12" s="43">
        <f>DI12</f>
        <v>1</v>
      </c>
      <c r="DM12" s="43">
        <f>DH12</f>
        <v>0</v>
      </c>
      <c r="DN12" s="43">
        <f>DG12</f>
        <v>0</v>
      </c>
      <c r="DO12" s="43">
        <f>DK12</f>
        <v>4</v>
      </c>
      <c r="DP12" s="43">
        <f>DJ12</f>
        <v>3</v>
      </c>
    </row>
    <row r="13" spans="1:120" ht="16.5" customHeight="1" x14ac:dyDescent="0.2">
      <c r="A13" s="9">
        <f>A10+1</f>
        <v>3</v>
      </c>
      <c r="B13" s="8" t="s">
        <v>0</v>
      </c>
      <c r="C13" s="10">
        <f>C16+1</f>
        <v>4</v>
      </c>
      <c r="D13" s="11"/>
      <c r="E13" s="11"/>
      <c r="F13" s="11"/>
      <c r="G13" s="11"/>
      <c r="H13" s="12" t="s">
        <v>1</v>
      </c>
      <c r="I13" s="13">
        <v>3</v>
      </c>
      <c r="J13" s="9">
        <f>A13</f>
        <v>3</v>
      </c>
      <c r="K13" s="8" t="s">
        <v>0</v>
      </c>
      <c r="L13" s="10">
        <f>C10</f>
        <v>5</v>
      </c>
      <c r="M13" s="11"/>
      <c r="N13" s="11"/>
      <c r="O13" s="11"/>
      <c r="P13" s="11"/>
      <c r="Q13" s="12" t="s">
        <v>1</v>
      </c>
      <c r="R13" s="13">
        <v>4</v>
      </c>
      <c r="S13" s="9">
        <f>J13</f>
        <v>3</v>
      </c>
      <c r="T13" s="8" t="s">
        <v>0</v>
      </c>
      <c r="U13" s="10">
        <f>L10</f>
        <v>6</v>
      </c>
      <c r="V13" s="11"/>
      <c r="W13" s="11"/>
      <c r="X13" s="11"/>
      <c r="Y13" s="11"/>
      <c r="Z13" s="12" t="s">
        <v>1</v>
      </c>
      <c r="AA13" s="13">
        <v>5</v>
      </c>
      <c r="AB13" s="9">
        <f>S13</f>
        <v>3</v>
      </c>
      <c r="AC13" s="8" t="s">
        <v>0</v>
      </c>
      <c r="AD13" s="10">
        <f>U10</f>
        <v>1</v>
      </c>
      <c r="AE13" s="11"/>
      <c r="AF13" s="11"/>
      <c r="AG13" s="11"/>
      <c r="AH13" s="11"/>
      <c r="AI13" s="12" t="s">
        <v>1</v>
      </c>
      <c r="AJ13" s="13">
        <v>1</v>
      </c>
      <c r="AK13" s="9">
        <f>AB13</f>
        <v>3</v>
      </c>
      <c r="AL13" s="8" t="s">
        <v>0</v>
      </c>
      <c r="AM13" s="10">
        <f>AD10</f>
        <v>2</v>
      </c>
      <c r="AN13" s="11"/>
      <c r="AO13" s="11"/>
      <c r="AP13" s="11"/>
      <c r="AQ13" s="11"/>
      <c r="AR13" s="12" t="s">
        <v>1</v>
      </c>
      <c r="AS13" s="13">
        <v>2</v>
      </c>
      <c r="AT13" s="9">
        <f>AK13</f>
        <v>3</v>
      </c>
      <c r="AU13" s="8" t="s">
        <v>0</v>
      </c>
      <c r="AV13" s="10">
        <f>AM10</f>
        <v>3</v>
      </c>
      <c r="AW13" s="11"/>
      <c r="AX13" s="11"/>
      <c r="AY13" s="11"/>
      <c r="AZ13" s="11"/>
      <c r="BA13" s="12" t="s">
        <v>1</v>
      </c>
      <c r="BB13" s="13">
        <v>3</v>
      </c>
    </row>
    <row r="14" spans="1:120" ht="21" customHeight="1" x14ac:dyDescent="0.2">
      <c r="A14" s="39"/>
      <c r="B14" s="8"/>
      <c r="C14" s="8"/>
      <c r="D14" s="36">
        <v>3</v>
      </c>
      <c r="E14" s="32" t="s">
        <v>0</v>
      </c>
      <c r="F14" s="36">
        <v>2</v>
      </c>
      <c r="G14" s="8"/>
      <c r="H14" s="8"/>
      <c r="I14" s="40"/>
      <c r="J14" s="39"/>
      <c r="K14" s="8"/>
      <c r="L14" s="8"/>
      <c r="M14" s="36">
        <v>7</v>
      </c>
      <c r="N14" s="32" t="s">
        <v>0</v>
      </c>
      <c r="O14" s="36">
        <v>3</v>
      </c>
      <c r="P14" s="8"/>
      <c r="Q14" s="8"/>
      <c r="R14" s="40"/>
      <c r="S14" s="39"/>
      <c r="T14" s="8"/>
      <c r="U14" s="8"/>
      <c r="V14" s="36">
        <v>5</v>
      </c>
      <c r="W14" s="32" t="s">
        <v>0</v>
      </c>
      <c r="X14" s="36">
        <v>2</v>
      </c>
      <c r="Y14" s="8"/>
      <c r="Z14" s="8"/>
      <c r="AA14" s="40"/>
      <c r="AB14" s="39"/>
      <c r="AC14" s="8"/>
      <c r="AD14" s="8"/>
      <c r="AE14" s="36">
        <v>6</v>
      </c>
      <c r="AF14" s="32" t="s">
        <v>0</v>
      </c>
      <c r="AG14" s="36">
        <v>5</v>
      </c>
      <c r="AH14" s="8"/>
      <c r="AI14" s="8"/>
      <c r="AJ14" s="40"/>
      <c r="AK14" s="39"/>
      <c r="AL14" s="8"/>
      <c r="AM14" s="8"/>
      <c r="AN14" s="36">
        <v>4</v>
      </c>
      <c r="AO14" s="32" t="s">
        <v>0</v>
      </c>
      <c r="AP14" s="36">
        <v>4</v>
      </c>
      <c r="AQ14" s="8"/>
      <c r="AR14" s="8"/>
      <c r="AS14" s="40"/>
      <c r="AT14" s="39"/>
      <c r="AU14" s="8"/>
      <c r="AV14" s="8"/>
      <c r="AW14" s="36">
        <v>7</v>
      </c>
      <c r="AX14" s="32" t="s">
        <v>0</v>
      </c>
      <c r="AY14" s="36">
        <v>1</v>
      </c>
      <c r="AZ14" s="8"/>
      <c r="BA14" s="8"/>
      <c r="BB14" s="40"/>
    </row>
    <row r="15" spans="1:120" ht="16.5" customHeight="1" x14ac:dyDescent="0.2">
      <c r="A15" s="38" t="str">
        <f>VLOOKUP(A13,$A$26:$I$37,2,0)</f>
        <v>ACQUESTA</v>
      </c>
      <c r="B15" s="7"/>
      <c r="C15" s="7"/>
      <c r="D15" s="7"/>
      <c r="E15" s="7"/>
      <c r="F15" s="7"/>
      <c r="G15" s="7"/>
      <c r="H15" s="7"/>
      <c r="I15" s="37" t="str">
        <f>VLOOKUP(C13,$O$26:$W$37,2,0)</f>
        <v>RENAN GONCALVES</v>
      </c>
      <c r="J15" s="38" t="str">
        <f>A15</f>
        <v>ACQUESTA</v>
      </c>
      <c r="K15" s="7"/>
      <c r="L15" s="7"/>
      <c r="M15" s="7"/>
      <c r="N15" s="7"/>
      <c r="O15" s="7"/>
      <c r="P15" s="7"/>
      <c r="Q15" s="7"/>
      <c r="R15" s="37" t="str">
        <f>I12</f>
        <v>THADEU</v>
      </c>
      <c r="S15" s="38" t="str">
        <f>J15</f>
        <v>ACQUESTA</v>
      </c>
      <c r="T15" s="7"/>
      <c r="U15" s="7"/>
      <c r="V15" s="7"/>
      <c r="W15" s="7"/>
      <c r="X15" s="7"/>
      <c r="Y15" s="7"/>
      <c r="Z15" s="7"/>
      <c r="AA15" s="37" t="str">
        <f>R12</f>
        <v>FABIO</v>
      </c>
      <c r="AB15" s="38" t="str">
        <f>S15</f>
        <v>ACQUESTA</v>
      </c>
      <c r="AC15" s="7"/>
      <c r="AD15" s="7"/>
      <c r="AE15" s="7"/>
      <c r="AF15" s="7"/>
      <c r="AG15" s="7"/>
      <c r="AH15" s="7"/>
      <c r="AI15" s="7"/>
      <c r="AJ15" s="37" t="str">
        <f>AA12</f>
        <v>DENIS</v>
      </c>
      <c r="AK15" s="38" t="str">
        <f>AB15</f>
        <v>ACQUESTA</v>
      </c>
      <c r="AL15" s="7"/>
      <c r="AM15" s="7"/>
      <c r="AN15" s="7"/>
      <c r="AO15" s="7"/>
      <c r="AP15" s="7"/>
      <c r="AQ15" s="7"/>
      <c r="AR15" s="7"/>
      <c r="AS15" s="37" t="str">
        <f>AJ12</f>
        <v>RUBENS OLIVEIRA</v>
      </c>
      <c r="AT15" s="38" t="str">
        <f>AK15</f>
        <v>ACQUESTA</v>
      </c>
      <c r="AU15" s="7"/>
      <c r="AV15" s="7"/>
      <c r="AW15" s="7"/>
      <c r="AX15" s="7"/>
      <c r="AY15" s="7"/>
      <c r="AZ15" s="7"/>
      <c r="BA15" s="7"/>
      <c r="BB15" s="37" t="str">
        <f>AS12</f>
        <v xml:space="preserve"> RODRIGO MUNHOZ</v>
      </c>
      <c r="BD15" s="43">
        <f>IF(OR(D14="",F14=""),"",IF(D14&gt;F14,1,0))</f>
        <v>1</v>
      </c>
      <c r="BE15" s="43">
        <f>IF(OR(D14="",F14=""),"",IF(D14=F14,1,0))</f>
        <v>0</v>
      </c>
      <c r="BF15" s="43">
        <f>IF(OR(D14="",F14=""),"",IF(D14&lt;F14,1,0))</f>
        <v>0</v>
      </c>
      <c r="BG15" s="43">
        <f>IF(OR(D14="",F14=""),"",D14)</f>
        <v>3</v>
      </c>
      <c r="BH15" s="43">
        <f>IF(OR(D14="",F14=""),"",F14)</f>
        <v>2</v>
      </c>
      <c r="BI15" s="43">
        <f>BF15</f>
        <v>0</v>
      </c>
      <c r="BJ15" s="43">
        <f>BE15</f>
        <v>0</v>
      </c>
      <c r="BK15" s="43">
        <f>BD15</f>
        <v>1</v>
      </c>
      <c r="BL15" s="43">
        <f>BH15</f>
        <v>2</v>
      </c>
      <c r="BM15" s="43">
        <f>BG15</f>
        <v>3</v>
      </c>
      <c r="BO15" s="43">
        <f>IF(OR(M14="",O14=""),"",IF(M14&gt;O14,1,0))</f>
        <v>1</v>
      </c>
      <c r="BP15" s="43">
        <f>IF(OR(M14="",O14=""),"",IF(M14=O14,1,0))</f>
        <v>0</v>
      </c>
      <c r="BQ15" s="43">
        <f>IF(OR(M14="",O14=""),"",IF(M14&lt;O14,1,0))</f>
        <v>0</v>
      </c>
      <c r="BR15" s="43">
        <f>IF(OR(M14="",O14=""),"",M14)</f>
        <v>7</v>
      </c>
      <c r="BS15" s="43">
        <f>IF(OR(M14="",O14=""),"",O14)</f>
        <v>3</v>
      </c>
      <c r="BT15" s="43">
        <f>BQ15</f>
        <v>0</v>
      </c>
      <c r="BU15" s="43">
        <f>BP15</f>
        <v>0</v>
      </c>
      <c r="BV15" s="43">
        <f>BO15</f>
        <v>1</v>
      </c>
      <c r="BW15" s="43">
        <f>BS15</f>
        <v>3</v>
      </c>
      <c r="BX15" s="43">
        <f>BR15</f>
        <v>7</v>
      </c>
      <c r="BZ15" s="43">
        <f>IF(OR(V14="",X14=""),"",IF(V14&gt;X14,1,0))</f>
        <v>1</v>
      </c>
      <c r="CA15" s="43">
        <f>IF(OR(V14="",X14=""),"",IF(V14=X14,1,0))</f>
        <v>0</v>
      </c>
      <c r="CB15" s="43">
        <f>IF(OR(V14="",X14=""),"",IF(V14&lt;X14,1,0))</f>
        <v>0</v>
      </c>
      <c r="CC15" s="43">
        <f>IF(OR(V14="",X14=""),"",V14)</f>
        <v>5</v>
      </c>
      <c r="CD15" s="43">
        <f>IF(OR(V14="",X14=""),"",X14)</f>
        <v>2</v>
      </c>
      <c r="CE15" s="43">
        <f>CB15</f>
        <v>0</v>
      </c>
      <c r="CF15" s="43">
        <f>CA15</f>
        <v>0</v>
      </c>
      <c r="CG15" s="43">
        <f>BZ15</f>
        <v>1</v>
      </c>
      <c r="CH15" s="43">
        <f>CD15</f>
        <v>2</v>
      </c>
      <c r="CI15" s="43">
        <f>CC15</f>
        <v>5</v>
      </c>
      <c r="CK15" s="43">
        <f>IF(OR(AE14="",AG14=""),"",IF(AE14&gt;AG14,1,0))</f>
        <v>1</v>
      </c>
      <c r="CL15" s="43">
        <f>IF(OR(AE14="",AG14=""),"",IF(AE14=AG14,1,0))</f>
        <v>0</v>
      </c>
      <c r="CM15" s="43">
        <f>IF(OR(AE14="",AG14=""),"",IF(AE14&lt;AG14,1,0))</f>
        <v>0</v>
      </c>
      <c r="CN15" s="43">
        <f>IF(OR(AE14="",AG14=""),"",AE14)</f>
        <v>6</v>
      </c>
      <c r="CO15" s="43">
        <f>IF(OR(AE14="",AG14=""),"",AG14)</f>
        <v>5</v>
      </c>
      <c r="CP15" s="43">
        <f>CM15</f>
        <v>0</v>
      </c>
      <c r="CQ15" s="43">
        <f>CL15</f>
        <v>0</v>
      </c>
      <c r="CR15" s="43">
        <f>CK15</f>
        <v>1</v>
      </c>
      <c r="CS15" s="43">
        <f>CO15</f>
        <v>5</v>
      </c>
      <c r="CT15" s="43">
        <f>CN15</f>
        <v>6</v>
      </c>
      <c r="CV15" s="43">
        <f>IF(OR(AN14="",AP14=""),"",IF(AN14&gt;AP14,1,0))</f>
        <v>0</v>
      </c>
      <c r="CW15" s="43">
        <f>IF(OR(AN14="",AP14=""),"",IF(AN14=AP14,1,0))</f>
        <v>1</v>
      </c>
      <c r="CX15" s="43">
        <f>IF(OR(AN14="",AP14=""),"",IF(AN14&lt;AP14,1,0))</f>
        <v>0</v>
      </c>
      <c r="CY15" s="43">
        <f>IF(OR(AN14="",AP14=""),"",AN14)</f>
        <v>4</v>
      </c>
      <c r="CZ15" s="43">
        <f>IF(OR(AN14="",AP14=""),"",AP14)</f>
        <v>4</v>
      </c>
      <c r="DA15" s="43">
        <f>CX15</f>
        <v>0</v>
      </c>
      <c r="DB15" s="43">
        <f>CW15</f>
        <v>1</v>
      </c>
      <c r="DC15" s="43">
        <f>CV15</f>
        <v>0</v>
      </c>
      <c r="DD15" s="43">
        <f>CZ15</f>
        <v>4</v>
      </c>
      <c r="DE15" s="43">
        <f>CY15</f>
        <v>4</v>
      </c>
      <c r="DG15" s="43">
        <f>IF(OR(AW14="",AY14=""),"",IF(AW14&gt;AY14,1,0))</f>
        <v>1</v>
      </c>
      <c r="DH15" s="43">
        <f>IF(OR(AW14="",AY14=""),"",IF(AW14=AY14,1,0))</f>
        <v>0</v>
      </c>
      <c r="DI15" s="43">
        <f>IF(OR(AW14="",AY14=""),"",IF(AW14&lt;AY14,1,0))</f>
        <v>0</v>
      </c>
      <c r="DJ15" s="43">
        <f>IF(OR(AW14="",AY14=""),"",AW14)</f>
        <v>7</v>
      </c>
      <c r="DK15" s="43">
        <f>IF(OR(AW14="",AY14=""),"",AY14)</f>
        <v>1</v>
      </c>
      <c r="DL15" s="43">
        <f>DI15</f>
        <v>0</v>
      </c>
      <c r="DM15" s="43">
        <f>DH15</f>
        <v>0</v>
      </c>
      <c r="DN15" s="43">
        <f>DG15</f>
        <v>1</v>
      </c>
      <c r="DO15" s="43">
        <f>DK15</f>
        <v>1</v>
      </c>
      <c r="DP15" s="43">
        <f>DJ15</f>
        <v>7</v>
      </c>
    </row>
    <row r="16" spans="1:120" ht="16.5" customHeight="1" x14ac:dyDescent="0.2">
      <c r="A16" s="9">
        <f>A13+1</f>
        <v>4</v>
      </c>
      <c r="B16" s="8" t="s">
        <v>0</v>
      </c>
      <c r="C16" s="10">
        <f>C19+1</f>
        <v>3</v>
      </c>
      <c r="D16" s="11"/>
      <c r="E16" s="11"/>
      <c r="F16" s="11"/>
      <c r="G16" s="11"/>
      <c r="H16" s="12" t="s">
        <v>1</v>
      </c>
      <c r="I16" s="13">
        <v>4</v>
      </c>
      <c r="J16" s="9">
        <f>A16</f>
        <v>4</v>
      </c>
      <c r="K16" s="8" t="s">
        <v>0</v>
      </c>
      <c r="L16" s="10">
        <f>C13</f>
        <v>4</v>
      </c>
      <c r="M16" s="11"/>
      <c r="N16" s="11"/>
      <c r="O16" s="11"/>
      <c r="P16" s="11"/>
      <c r="Q16" s="12" t="s">
        <v>1</v>
      </c>
      <c r="R16" s="13">
        <v>5</v>
      </c>
      <c r="S16" s="9">
        <f>J16</f>
        <v>4</v>
      </c>
      <c r="T16" s="8" t="s">
        <v>0</v>
      </c>
      <c r="U16" s="10">
        <f>L13</f>
        <v>5</v>
      </c>
      <c r="V16" s="11"/>
      <c r="W16" s="11"/>
      <c r="X16" s="11"/>
      <c r="Y16" s="11"/>
      <c r="Z16" s="12" t="s">
        <v>1</v>
      </c>
      <c r="AA16" s="13">
        <v>6</v>
      </c>
      <c r="AB16" s="9">
        <f>S16</f>
        <v>4</v>
      </c>
      <c r="AC16" s="8" t="s">
        <v>0</v>
      </c>
      <c r="AD16" s="10">
        <f>U13</f>
        <v>6</v>
      </c>
      <c r="AE16" s="11"/>
      <c r="AF16" s="11"/>
      <c r="AG16" s="11"/>
      <c r="AH16" s="11"/>
      <c r="AI16" s="12" t="s">
        <v>1</v>
      </c>
      <c r="AJ16" s="13">
        <v>2</v>
      </c>
      <c r="AK16" s="9">
        <f>AB16</f>
        <v>4</v>
      </c>
      <c r="AL16" s="8" t="s">
        <v>0</v>
      </c>
      <c r="AM16" s="10">
        <f>AD13</f>
        <v>1</v>
      </c>
      <c r="AN16" s="11"/>
      <c r="AO16" s="11"/>
      <c r="AP16" s="11"/>
      <c r="AQ16" s="11"/>
      <c r="AR16" s="12" t="s">
        <v>1</v>
      </c>
      <c r="AS16" s="13">
        <v>3</v>
      </c>
      <c r="AT16" s="9">
        <f>AK16</f>
        <v>4</v>
      </c>
      <c r="AU16" s="8" t="s">
        <v>0</v>
      </c>
      <c r="AV16" s="10">
        <f>AM13</f>
        <v>2</v>
      </c>
      <c r="AW16" s="11"/>
      <c r="AX16" s="11"/>
      <c r="AY16" s="11"/>
      <c r="AZ16" s="11"/>
      <c r="BA16" s="12" t="s">
        <v>1</v>
      </c>
      <c r="BB16" s="13">
        <v>4</v>
      </c>
    </row>
    <row r="17" spans="1:120" ht="21" customHeight="1" x14ac:dyDescent="0.2">
      <c r="A17" s="39"/>
      <c r="B17" s="8"/>
      <c r="C17" s="8"/>
      <c r="D17" s="36">
        <v>2</v>
      </c>
      <c r="E17" s="32" t="s">
        <v>0</v>
      </c>
      <c r="F17" s="36">
        <v>2</v>
      </c>
      <c r="G17" s="8"/>
      <c r="H17" s="8"/>
      <c r="I17" s="40"/>
      <c r="J17" s="39"/>
      <c r="K17" s="8"/>
      <c r="L17" s="8"/>
      <c r="M17" s="36">
        <v>7</v>
      </c>
      <c r="N17" s="32" t="s">
        <v>0</v>
      </c>
      <c r="O17" s="36">
        <v>5</v>
      </c>
      <c r="P17" s="8"/>
      <c r="Q17" s="8"/>
      <c r="R17" s="40"/>
      <c r="S17" s="39"/>
      <c r="T17" s="8"/>
      <c r="U17" s="8"/>
      <c r="V17" s="36">
        <v>6</v>
      </c>
      <c r="W17" s="32" t="s">
        <v>0</v>
      </c>
      <c r="X17" s="36">
        <v>0</v>
      </c>
      <c r="Y17" s="8"/>
      <c r="Z17" s="8"/>
      <c r="AA17" s="40"/>
      <c r="AB17" s="39"/>
      <c r="AC17" s="8"/>
      <c r="AD17" s="8"/>
      <c r="AE17" s="36">
        <v>3</v>
      </c>
      <c r="AF17" s="32" t="s">
        <v>0</v>
      </c>
      <c r="AG17" s="36">
        <v>2</v>
      </c>
      <c r="AH17" s="8"/>
      <c r="AI17" s="8"/>
      <c r="AJ17" s="40"/>
      <c r="AK17" s="39"/>
      <c r="AL17" s="8"/>
      <c r="AM17" s="8"/>
      <c r="AN17" s="36">
        <v>2</v>
      </c>
      <c r="AO17" s="32" t="s">
        <v>0</v>
      </c>
      <c r="AP17" s="36">
        <v>8</v>
      </c>
      <c r="AQ17" s="8"/>
      <c r="AR17" s="8"/>
      <c r="AS17" s="40"/>
      <c r="AT17" s="39"/>
      <c r="AU17" s="8"/>
      <c r="AV17" s="8"/>
      <c r="AW17" s="36">
        <v>7</v>
      </c>
      <c r="AX17" s="32" t="s">
        <v>0</v>
      </c>
      <c r="AY17" s="36">
        <v>2</v>
      </c>
      <c r="AZ17" s="8"/>
      <c r="BA17" s="8"/>
      <c r="BB17" s="40"/>
    </row>
    <row r="18" spans="1:120" ht="16.5" customHeight="1" x14ac:dyDescent="0.2">
      <c r="A18" s="38" t="str">
        <f>VLOOKUP(A16,$A$26:$I$37,2,0)</f>
        <v>HYLSON</v>
      </c>
      <c r="B18" s="7"/>
      <c r="C18" s="7"/>
      <c r="D18" s="7"/>
      <c r="E18" s="7"/>
      <c r="F18" s="7"/>
      <c r="G18" s="7"/>
      <c r="H18" s="7"/>
      <c r="I18" s="37" t="str">
        <f>VLOOKUP(C16,$O$26:$W$37,2,0)</f>
        <v xml:space="preserve"> RODRIGO MUNHOZ</v>
      </c>
      <c r="J18" s="38" t="str">
        <f>A18</f>
        <v>HYLSON</v>
      </c>
      <c r="K18" s="7"/>
      <c r="L18" s="7"/>
      <c r="M18" s="7"/>
      <c r="N18" s="7"/>
      <c r="O18" s="7"/>
      <c r="P18" s="7"/>
      <c r="Q18" s="7"/>
      <c r="R18" s="37" t="str">
        <f>I15</f>
        <v>RENAN GONCALVES</v>
      </c>
      <c r="S18" s="38" t="str">
        <f>J18</f>
        <v>HYLSON</v>
      </c>
      <c r="T18" s="7"/>
      <c r="U18" s="7"/>
      <c r="V18" s="7"/>
      <c r="W18" s="7"/>
      <c r="X18" s="7"/>
      <c r="Y18" s="7"/>
      <c r="Z18" s="7"/>
      <c r="AA18" s="37" t="str">
        <f>R15</f>
        <v>THADEU</v>
      </c>
      <c r="AB18" s="38" t="s">
        <v>96</v>
      </c>
      <c r="AC18" s="7"/>
      <c r="AD18" s="7"/>
      <c r="AE18" s="7"/>
      <c r="AF18" s="7"/>
      <c r="AG18" s="7"/>
      <c r="AH18" s="7"/>
      <c r="AI18" s="7"/>
      <c r="AJ18" s="37" t="str">
        <f>AA15</f>
        <v>FABIO</v>
      </c>
      <c r="AK18" s="38" t="str">
        <f>AB18</f>
        <v>FEOLA</v>
      </c>
      <c r="AL18" s="7"/>
      <c r="AM18" s="7"/>
      <c r="AN18" s="7"/>
      <c r="AO18" s="7"/>
      <c r="AP18" s="7"/>
      <c r="AQ18" s="7"/>
      <c r="AR18" s="7"/>
      <c r="AS18" s="37" t="s">
        <v>106</v>
      </c>
      <c r="AT18" s="38" t="str">
        <f>AK18</f>
        <v>FEOLA</v>
      </c>
      <c r="AU18" s="7"/>
      <c r="AV18" s="7"/>
      <c r="AW18" s="7"/>
      <c r="AX18" s="7"/>
      <c r="AY18" s="7"/>
      <c r="AZ18" s="7"/>
      <c r="BA18" s="7"/>
      <c r="BB18" s="37" t="str">
        <f>AS15</f>
        <v>RUBENS OLIVEIRA</v>
      </c>
      <c r="BD18" s="43">
        <f>IF(OR(D17="",F17=""),"",IF(D17&gt;F17,1,0))</f>
        <v>0</v>
      </c>
      <c r="BE18" s="43">
        <f>IF(OR(D17="",F17=""),"",IF(D17=F17,1,0))</f>
        <v>1</v>
      </c>
      <c r="BF18" s="43">
        <f>IF(OR(D17="",F17=""),"",IF(D17&lt;F17,1,0))</f>
        <v>0</v>
      </c>
      <c r="BG18" s="43">
        <f>IF(OR(D17="",F17=""),"",D17)</f>
        <v>2</v>
      </c>
      <c r="BH18" s="43">
        <f>IF(OR(D17="",F17=""),"",F17)</f>
        <v>2</v>
      </c>
      <c r="BI18" s="43">
        <f>BF18</f>
        <v>0</v>
      </c>
      <c r="BJ18" s="43">
        <f>BE18</f>
        <v>1</v>
      </c>
      <c r="BK18" s="43">
        <f>BD18</f>
        <v>0</v>
      </c>
      <c r="BL18" s="43">
        <f>BH18</f>
        <v>2</v>
      </c>
      <c r="BM18" s="43">
        <f>BG18</f>
        <v>2</v>
      </c>
      <c r="BO18" s="43">
        <f>IF(OR(M17="",O17=""),"",IF(M17&gt;O17,1,0))</f>
        <v>1</v>
      </c>
      <c r="BP18" s="43">
        <f>IF(OR(M17="",O17=""),"",IF(M17=O17,1,0))</f>
        <v>0</v>
      </c>
      <c r="BQ18" s="43">
        <f>IF(OR(M17="",O17=""),"",IF(M17&lt;O17,1,0))</f>
        <v>0</v>
      </c>
      <c r="BR18" s="43">
        <f>IF(OR(M17="",O17=""),"",M17)</f>
        <v>7</v>
      </c>
      <c r="BS18" s="43">
        <f>IF(OR(M17="",O17=""),"",O17)</f>
        <v>5</v>
      </c>
      <c r="BT18" s="43">
        <f>BQ18</f>
        <v>0</v>
      </c>
      <c r="BU18" s="43">
        <f>BP18</f>
        <v>0</v>
      </c>
      <c r="BV18" s="43">
        <f>BO18</f>
        <v>1</v>
      </c>
      <c r="BW18" s="43">
        <f>BS18</f>
        <v>5</v>
      </c>
      <c r="BX18" s="43">
        <f>BR18</f>
        <v>7</v>
      </c>
      <c r="BZ18" s="43">
        <f>IF(OR(V17="",X17=""),"",IF(V17&gt;X17,1,0))</f>
        <v>1</v>
      </c>
      <c r="CA18" s="43">
        <f>IF(OR(V17="",X17=""),"",IF(V17=X17,1,0))</f>
        <v>0</v>
      </c>
      <c r="CB18" s="43">
        <f>IF(OR(V17="",X17=""),"",IF(V17&lt;X17,1,0))</f>
        <v>0</v>
      </c>
      <c r="CC18" s="43">
        <f>IF(OR(V17="",X17=""),"",V17)</f>
        <v>6</v>
      </c>
      <c r="CD18" s="43">
        <f>IF(OR(V17="",X17=""),"",X17)</f>
        <v>0</v>
      </c>
      <c r="CE18" s="43">
        <f>CB18</f>
        <v>0</v>
      </c>
      <c r="CF18" s="43">
        <f>CA18</f>
        <v>0</v>
      </c>
      <c r="CG18" s="43">
        <f>BZ18</f>
        <v>1</v>
      </c>
      <c r="CH18" s="43">
        <f>CD18</f>
        <v>0</v>
      </c>
      <c r="CI18" s="43">
        <f>CC18</f>
        <v>6</v>
      </c>
      <c r="CK18" s="43">
        <f>IF(OR(AE17="",AG17=""),"",IF(AE17&gt;AG17,1,0))</f>
        <v>1</v>
      </c>
      <c r="CL18" s="43">
        <f>IF(OR(AE17="",AG17=""),"",IF(AE17=AG17,1,0))</f>
        <v>0</v>
      </c>
      <c r="CM18" s="43">
        <f>IF(OR(AE17="",AG17=""),"",IF(AE17&lt;AG17,1,0))</f>
        <v>0</v>
      </c>
      <c r="CN18" s="43">
        <f>IF(OR(AE17="",AG17=""),"",AE17)</f>
        <v>3</v>
      </c>
      <c r="CO18" s="43">
        <f>IF(OR(AE17="",AG17=""),"",AG17)</f>
        <v>2</v>
      </c>
      <c r="CP18" s="43">
        <f>CM18</f>
        <v>0</v>
      </c>
      <c r="CQ18" s="43">
        <f>CL18</f>
        <v>0</v>
      </c>
      <c r="CR18" s="43">
        <f>CK18</f>
        <v>1</v>
      </c>
      <c r="CS18" s="43">
        <f>CO18</f>
        <v>2</v>
      </c>
      <c r="CT18" s="43">
        <f>CN18</f>
        <v>3</v>
      </c>
      <c r="CV18" s="43">
        <f>IF(OR(AN17="",AP17=""),"",IF(AN17&gt;AP17,1,0))</f>
        <v>0</v>
      </c>
      <c r="CW18" s="43">
        <f>IF(OR(AN17="",AP17=""),"",IF(AN17=AP17,1,0))</f>
        <v>0</v>
      </c>
      <c r="CX18" s="43">
        <f>IF(OR(AN17="",AP17=""),"",IF(AN17&lt;AP17,1,0))</f>
        <v>1</v>
      </c>
      <c r="CY18" s="43">
        <f>IF(OR(AN17="",AP17=""),"",AN17)</f>
        <v>2</v>
      </c>
      <c r="CZ18" s="43">
        <f>IF(OR(AN17="",AP17=""),"",AP17)</f>
        <v>8</v>
      </c>
      <c r="DA18" s="43">
        <f>CX18</f>
        <v>1</v>
      </c>
      <c r="DB18" s="43">
        <f>CW18</f>
        <v>0</v>
      </c>
      <c r="DC18" s="43">
        <f>CV18</f>
        <v>0</v>
      </c>
      <c r="DD18" s="43">
        <f>CZ18</f>
        <v>8</v>
      </c>
      <c r="DE18" s="43">
        <f>CY18</f>
        <v>2</v>
      </c>
      <c r="DG18" s="43">
        <f>IF(OR(AW17="",AY17=""),"",IF(AW17&gt;AY17,1,0))</f>
        <v>1</v>
      </c>
      <c r="DH18" s="43">
        <f>IF(OR(AW17="",AY17=""),"",IF(AW17=AY17,1,0))</f>
        <v>0</v>
      </c>
      <c r="DI18" s="43">
        <f>IF(OR(AW17="",AY17=""),"",IF(AW17&lt;AY17,1,0))</f>
        <v>0</v>
      </c>
      <c r="DJ18" s="43">
        <f>IF(OR(AW17="",AY17=""),"",AW17)</f>
        <v>7</v>
      </c>
      <c r="DK18" s="43">
        <f>IF(OR(AW17="",AY17=""),"",AY17)</f>
        <v>2</v>
      </c>
      <c r="DL18" s="43">
        <f>DI18</f>
        <v>0</v>
      </c>
      <c r="DM18" s="43">
        <f>DH18</f>
        <v>0</v>
      </c>
      <c r="DN18" s="43">
        <f>DG18</f>
        <v>1</v>
      </c>
      <c r="DO18" s="43">
        <f>DK18</f>
        <v>2</v>
      </c>
      <c r="DP18" s="43">
        <f>DJ18</f>
        <v>7</v>
      </c>
    </row>
    <row r="19" spans="1:120" ht="16.5" customHeight="1" x14ac:dyDescent="0.2">
      <c r="A19" s="9">
        <f>A16+1</f>
        <v>5</v>
      </c>
      <c r="B19" s="8" t="s">
        <v>0</v>
      </c>
      <c r="C19" s="10">
        <f>C22+1</f>
        <v>2</v>
      </c>
      <c r="D19" s="11"/>
      <c r="E19" s="11"/>
      <c r="F19" s="11"/>
      <c r="G19" s="11"/>
      <c r="H19" s="12" t="s">
        <v>1</v>
      </c>
      <c r="I19" s="13">
        <v>5</v>
      </c>
      <c r="J19" s="9">
        <f>A19</f>
        <v>5</v>
      </c>
      <c r="K19" s="8" t="s">
        <v>0</v>
      </c>
      <c r="L19" s="10">
        <f>C16</f>
        <v>3</v>
      </c>
      <c r="M19" s="11"/>
      <c r="N19" s="11"/>
      <c r="O19" s="11"/>
      <c r="P19" s="11"/>
      <c r="Q19" s="12" t="s">
        <v>1</v>
      </c>
      <c r="R19" s="13">
        <v>6</v>
      </c>
      <c r="S19" s="9">
        <f>J19</f>
        <v>5</v>
      </c>
      <c r="T19" s="8" t="s">
        <v>0</v>
      </c>
      <c r="U19" s="10">
        <f>L16</f>
        <v>4</v>
      </c>
      <c r="V19" s="11"/>
      <c r="W19" s="11"/>
      <c r="X19" s="11"/>
      <c r="Y19" s="11"/>
      <c r="Z19" s="12" t="s">
        <v>1</v>
      </c>
      <c r="AA19" s="13">
        <v>1</v>
      </c>
      <c r="AB19" s="9">
        <f>S19</f>
        <v>5</v>
      </c>
      <c r="AC19" s="8" t="s">
        <v>0</v>
      </c>
      <c r="AD19" s="10">
        <f>U16</f>
        <v>5</v>
      </c>
      <c r="AE19" s="11"/>
      <c r="AF19" s="11"/>
      <c r="AG19" s="11"/>
      <c r="AH19" s="11"/>
      <c r="AI19" s="12" t="s">
        <v>1</v>
      </c>
      <c r="AJ19" s="13">
        <v>3</v>
      </c>
      <c r="AK19" s="9">
        <f>AB19</f>
        <v>5</v>
      </c>
      <c r="AL19" s="8" t="s">
        <v>0</v>
      </c>
      <c r="AM19" s="10">
        <f>AD16</f>
        <v>6</v>
      </c>
      <c r="AN19" s="11"/>
      <c r="AO19" s="11"/>
      <c r="AP19" s="11"/>
      <c r="AQ19" s="11"/>
      <c r="AR19" s="12" t="s">
        <v>1</v>
      </c>
      <c r="AS19" s="13">
        <v>4</v>
      </c>
      <c r="AT19" s="9">
        <f>AK19</f>
        <v>5</v>
      </c>
      <c r="AU19" s="8" t="s">
        <v>0</v>
      </c>
      <c r="AV19" s="10">
        <f>AM16</f>
        <v>1</v>
      </c>
      <c r="AW19" s="11"/>
      <c r="AX19" s="11"/>
      <c r="AY19" s="11"/>
      <c r="AZ19" s="11"/>
      <c r="BA19" s="12" t="s">
        <v>1</v>
      </c>
      <c r="BB19" s="13">
        <v>5</v>
      </c>
    </row>
    <row r="20" spans="1:120" ht="21" customHeight="1" x14ac:dyDescent="0.2">
      <c r="A20" s="39"/>
      <c r="B20" s="8"/>
      <c r="C20" s="8"/>
      <c r="D20" s="36">
        <v>6</v>
      </c>
      <c r="E20" s="32" t="s">
        <v>0</v>
      </c>
      <c r="F20" s="36">
        <v>4</v>
      </c>
      <c r="G20" s="8"/>
      <c r="H20" s="8"/>
      <c r="I20" s="40"/>
      <c r="J20" s="39"/>
      <c r="K20" s="8"/>
      <c r="L20" s="8"/>
      <c r="M20" s="36">
        <v>6</v>
      </c>
      <c r="N20" s="32" t="s">
        <v>0</v>
      </c>
      <c r="O20" s="36">
        <v>4</v>
      </c>
      <c r="P20" s="8"/>
      <c r="Q20" s="8"/>
      <c r="R20" s="40"/>
      <c r="S20" s="39"/>
      <c r="T20" s="8"/>
      <c r="U20" s="8"/>
      <c r="V20" s="36">
        <v>3</v>
      </c>
      <c r="W20" s="32" t="s">
        <v>0</v>
      </c>
      <c r="X20" s="36">
        <v>3</v>
      </c>
      <c r="Y20" s="8"/>
      <c r="Z20" s="8"/>
      <c r="AA20" s="40"/>
      <c r="AB20" s="39"/>
      <c r="AC20" s="8"/>
      <c r="AD20" s="8"/>
      <c r="AE20" s="36">
        <v>1</v>
      </c>
      <c r="AF20" s="32" t="s">
        <v>0</v>
      </c>
      <c r="AG20" s="36">
        <v>2</v>
      </c>
      <c r="AH20" s="8"/>
      <c r="AI20" s="8"/>
      <c r="AJ20" s="40"/>
      <c r="AK20" s="39"/>
      <c r="AL20" s="8"/>
      <c r="AM20" s="8"/>
      <c r="AN20" s="36">
        <v>3</v>
      </c>
      <c r="AO20" s="32" t="s">
        <v>0</v>
      </c>
      <c r="AP20" s="36">
        <v>3</v>
      </c>
      <c r="AQ20" s="8"/>
      <c r="AR20" s="8"/>
      <c r="AS20" s="40"/>
      <c r="AT20" s="39"/>
      <c r="AU20" s="8"/>
      <c r="AV20" s="8"/>
      <c r="AW20" s="36">
        <v>2</v>
      </c>
      <c r="AX20" s="32" t="s">
        <v>0</v>
      </c>
      <c r="AY20" s="36">
        <v>1</v>
      </c>
      <c r="AZ20" s="8"/>
      <c r="BA20" s="8"/>
      <c r="BB20" s="40"/>
    </row>
    <row r="21" spans="1:120" ht="16.5" customHeight="1" x14ac:dyDescent="0.2">
      <c r="A21" s="38" t="str">
        <f>VLOOKUP(A19,$A$26:$I$37,2,0)</f>
        <v>MELLI JR</v>
      </c>
      <c r="B21" s="7"/>
      <c r="C21" s="7"/>
      <c r="D21" s="7"/>
      <c r="E21" s="7"/>
      <c r="F21" s="7"/>
      <c r="G21" s="7"/>
      <c r="H21" s="7"/>
      <c r="I21" s="37" t="str">
        <f>VLOOKUP(C19,$O$26:$W$37,2,0)</f>
        <v>RUBENS OLIVEIRA</v>
      </c>
      <c r="J21" s="38" t="str">
        <f>VLOOKUP(J19,$A$26:$I$37,2,0)</f>
        <v>MELLI JR</v>
      </c>
      <c r="K21" s="7"/>
      <c r="L21" s="7"/>
      <c r="M21" s="7"/>
      <c r="N21" s="7"/>
      <c r="O21" s="7"/>
      <c r="P21" s="7"/>
      <c r="Q21" s="7"/>
      <c r="R21" s="37" t="str">
        <f>I18</f>
        <v xml:space="preserve"> RODRIGO MUNHOZ</v>
      </c>
      <c r="S21" s="38" t="str">
        <f>VLOOKUP(S19,$A$26:$I$37,2,0)</f>
        <v>MELLI JR</v>
      </c>
      <c r="T21" s="7"/>
      <c r="U21" s="7"/>
      <c r="V21" s="7"/>
      <c r="W21" s="7"/>
      <c r="X21" s="7"/>
      <c r="Y21" s="7"/>
      <c r="Z21" s="7"/>
      <c r="AA21" s="37" t="str">
        <f>R18</f>
        <v>RENAN GONCALVES</v>
      </c>
      <c r="AB21" s="38" t="str">
        <f>VLOOKUP(AB19,$A$26:$I$37,2,0)</f>
        <v>MELLI JR</v>
      </c>
      <c r="AC21" s="7"/>
      <c r="AD21" s="7"/>
      <c r="AE21" s="7"/>
      <c r="AF21" s="7"/>
      <c r="AG21" s="7"/>
      <c r="AH21" s="7"/>
      <c r="AI21" s="7"/>
      <c r="AJ21" s="37" t="str">
        <f>AA18</f>
        <v>THADEU</v>
      </c>
      <c r="AK21" s="38" t="str">
        <f>VLOOKUP(AK19,$A$26:$I$37,2,0)</f>
        <v>MELLI JR</v>
      </c>
      <c r="AL21" s="7"/>
      <c r="AM21" s="7"/>
      <c r="AN21" s="7"/>
      <c r="AO21" s="7"/>
      <c r="AP21" s="7"/>
      <c r="AQ21" s="7"/>
      <c r="AR21" s="7"/>
      <c r="AS21" s="37" t="s">
        <v>113</v>
      </c>
      <c r="AT21" s="38" t="str">
        <f>VLOOKUP(AT19,$A$26:$I$37,2,0)</f>
        <v>MELLI JR</v>
      </c>
      <c r="AU21" s="7"/>
      <c r="AV21" s="7"/>
      <c r="AW21" s="7"/>
      <c r="AX21" s="7"/>
      <c r="AY21" s="7"/>
      <c r="AZ21" s="7"/>
      <c r="BA21" s="7"/>
      <c r="BB21" s="37" t="s">
        <v>112</v>
      </c>
      <c r="BD21" s="43">
        <f>IF(OR(D20="",F20=""),"",IF(D20&gt;F20,1,0))</f>
        <v>1</v>
      </c>
      <c r="BE21" s="43">
        <f>IF(OR(D20="",F20=""),"",IF(D20=F20,1,0))</f>
        <v>0</v>
      </c>
      <c r="BF21" s="43">
        <f>IF(OR(D20="",F20=""),"",IF(D20&lt;F20,1,0))</f>
        <v>0</v>
      </c>
      <c r="BG21" s="43">
        <f>IF(OR(D20="",F20=""),"",D20)</f>
        <v>6</v>
      </c>
      <c r="BH21" s="43">
        <f>IF(OR(D20="",F20=""),"",F20)</f>
        <v>4</v>
      </c>
      <c r="BI21" s="43">
        <f>BF21</f>
        <v>0</v>
      </c>
      <c r="BJ21" s="43">
        <f>BE21</f>
        <v>0</v>
      </c>
      <c r="BK21" s="43">
        <f>BD21</f>
        <v>1</v>
      </c>
      <c r="BL21" s="43">
        <f>BH21</f>
        <v>4</v>
      </c>
      <c r="BM21" s="43">
        <f>BG21</f>
        <v>6</v>
      </c>
      <c r="BO21" s="43">
        <f>IF(OR(M20="",O20=""),"",IF(M20&gt;O20,1,0))</f>
        <v>1</v>
      </c>
      <c r="BP21" s="43">
        <f>IF(OR(M20="",O20=""),"",IF(M20=O20,1,0))</f>
        <v>0</v>
      </c>
      <c r="BQ21" s="43">
        <f>IF(OR(M20="",O20=""),"",IF(M20&lt;O20,1,0))</f>
        <v>0</v>
      </c>
      <c r="BR21" s="43">
        <f>IF(OR(M20="",O20=""),"",M20)</f>
        <v>6</v>
      </c>
      <c r="BS21" s="43">
        <f>IF(OR(M20="",O20=""),"",O20)</f>
        <v>4</v>
      </c>
      <c r="BT21" s="43">
        <f>BQ21</f>
        <v>0</v>
      </c>
      <c r="BU21" s="43">
        <f>BP21</f>
        <v>0</v>
      </c>
      <c r="BV21" s="43">
        <f>BO21</f>
        <v>1</v>
      </c>
      <c r="BW21" s="43">
        <f>BS21</f>
        <v>4</v>
      </c>
      <c r="BX21" s="43">
        <f>BR21</f>
        <v>6</v>
      </c>
      <c r="BZ21" s="43">
        <f>IF(OR(V20="",X20=""),"",IF(V20&gt;X20,1,0))</f>
        <v>0</v>
      </c>
      <c r="CA21" s="43">
        <f>IF(OR(V20="",X20=""),"",IF(V20=X20,1,0))</f>
        <v>1</v>
      </c>
      <c r="CB21" s="43">
        <f>IF(OR(V20="",X20=""),"",IF(V20&lt;X20,1,0))</f>
        <v>0</v>
      </c>
      <c r="CC21" s="43">
        <f>IF(OR(V20="",X20=""),"",V20)</f>
        <v>3</v>
      </c>
      <c r="CD21" s="43">
        <f>IF(OR(V20="",X20=""),"",X20)</f>
        <v>3</v>
      </c>
      <c r="CE21" s="43">
        <f>CB21</f>
        <v>0</v>
      </c>
      <c r="CF21" s="43">
        <f>CA21</f>
        <v>1</v>
      </c>
      <c r="CG21" s="43">
        <f>BZ21</f>
        <v>0</v>
      </c>
      <c r="CH21" s="43">
        <f>CD21</f>
        <v>3</v>
      </c>
      <c r="CI21" s="43">
        <f>CC21</f>
        <v>3</v>
      </c>
      <c r="CK21" s="43">
        <f>IF(OR(AE20="",AG20=""),"",IF(AE20&gt;AG20,1,0))</f>
        <v>0</v>
      </c>
      <c r="CL21" s="43">
        <f>IF(OR(AE20="",AG20=""),"",IF(AE20=AG20,1,0))</f>
        <v>0</v>
      </c>
      <c r="CM21" s="43">
        <f>IF(OR(AE20="",AG20=""),"",IF(AE20&lt;AG20,1,0))</f>
        <v>1</v>
      </c>
      <c r="CN21" s="43">
        <f>IF(OR(AE20="",AG20=""),"",AE20)</f>
        <v>1</v>
      </c>
      <c r="CO21" s="43">
        <f>IF(OR(AE20="",AG20=""),"",AG20)</f>
        <v>2</v>
      </c>
      <c r="CP21" s="43">
        <f>CM21</f>
        <v>1</v>
      </c>
      <c r="CQ21" s="43">
        <f>CL21</f>
        <v>0</v>
      </c>
      <c r="CR21" s="43">
        <f>CK21</f>
        <v>0</v>
      </c>
      <c r="CS21" s="43">
        <f>CO21</f>
        <v>2</v>
      </c>
      <c r="CT21" s="43">
        <f>CN21</f>
        <v>1</v>
      </c>
      <c r="CV21" s="43">
        <f>IF(OR(AN20="",AP20=""),"",IF(AN20&gt;AP20,1,0))</f>
        <v>0</v>
      </c>
      <c r="CW21" s="43">
        <f>IF(OR(AN20="",AP20=""),"",IF(AN20=AP20,1,0))</f>
        <v>1</v>
      </c>
      <c r="CX21" s="43">
        <f>IF(OR(AN20="",AP20=""),"",IF(AN20&lt;AP20,1,0))</f>
        <v>0</v>
      </c>
      <c r="CY21" s="43">
        <f>IF(OR(AN20="",AP20=""),"",AN20)</f>
        <v>3</v>
      </c>
      <c r="CZ21" s="43">
        <f>IF(OR(AN20="",AP20=""),"",AP20)</f>
        <v>3</v>
      </c>
      <c r="DA21" s="43">
        <f>CX21</f>
        <v>0</v>
      </c>
      <c r="DB21" s="43">
        <f>CW21</f>
        <v>1</v>
      </c>
      <c r="DC21" s="43">
        <f>CV21</f>
        <v>0</v>
      </c>
      <c r="DD21" s="43">
        <f>CZ21</f>
        <v>3</v>
      </c>
      <c r="DE21" s="43">
        <f>CY21</f>
        <v>3</v>
      </c>
      <c r="DG21" s="43">
        <f>IF(OR(AW20="",AY20=""),"",IF(AW20&gt;AY20,1,0))</f>
        <v>1</v>
      </c>
      <c r="DH21" s="43">
        <f>IF(OR(AW20="",AY20=""),"",IF(AW20=AY20,1,0))</f>
        <v>0</v>
      </c>
      <c r="DI21" s="43">
        <f>IF(OR(AW20="",AY20=""),"",IF(AW20&lt;AY20,1,0))</f>
        <v>0</v>
      </c>
      <c r="DJ21" s="43">
        <f>IF(OR(AW20="",AY20=""),"",AW20)</f>
        <v>2</v>
      </c>
      <c r="DK21" s="43">
        <f>IF(OR(AW20="",AY20=""),"",AY20)</f>
        <v>1</v>
      </c>
      <c r="DL21" s="43">
        <f>DI21</f>
        <v>0</v>
      </c>
      <c r="DM21" s="43">
        <f>DH21</f>
        <v>0</v>
      </c>
      <c r="DN21" s="43">
        <f>DG21</f>
        <v>1</v>
      </c>
      <c r="DO21" s="43">
        <f>DK21</f>
        <v>1</v>
      </c>
      <c r="DP21" s="43">
        <f>DJ21</f>
        <v>2</v>
      </c>
    </row>
    <row r="22" spans="1:120" ht="16.5" customHeight="1" x14ac:dyDescent="0.2">
      <c r="A22" s="9">
        <f>A19+1</f>
        <v>6</v>
      </c>
      <c r="B22" s="8" t="s">
        <v>0</v>
      </c>
      <c r="C22" s="10">
        <v>1</v>
      </c>
      <c r="D22" s="11"/>
      <c r="E22" s="11"/>
      <c r="F22" s="11"/>
      <c r="G22" s="11"/>
      <c r="H22" s="12" t="s">
        <v>1</v>
      </c>
      <c r="I22" s="13">
        <v>6</v>
      </c>
      <c r="J22" s="9">
        <f>A22</f>
        <v>6</v>
      </c>
      <c r="K22" s="8" t="s">
        <v>0</v>
      </c>
      <c r="L22" s="10">
        <f>C19</f>
        <v>2</v>
      </c>
      <c r="M22" s="11"/>
      <c r="N22" s="11"/>
      <c r="O22" s="11"/>
      <c r="P22" s="11"/>
      <c r="Q22" s="12" t="s">
        <v>1</v>
      </c>
      <c r="R22" s="13">
        <v>1</v>
      </c>
      <c r="S22" s="9">
        <f>J22</f>
        <v>6</v>
      </c>
      <c r="T22" s="8" t="s">
        <v>0</v>
      </c>
      <c r="U22" s="10">
        <f>L19</f>
        <v>3</v>
      </c>
      <c r="V22" s="11"/>
      <c r="W22" s="11"/>
      <c r="X22" s="11"/>
      <c r="Y22" s="11"/>
      <c r="Z22" s="12" t="s">
        <v>1</v>
      </c>
      <c r="AA22" s="13">
        <v>2</v>
      </c>
      <c r="AB22" s="9">
        <f>S22</f>
        <v>6</v>
      </c>
      <c r="AC22" s="8" t="s">
        <v>0</v>
      </c>
      <c r="AD22" s="10">
        <f>U19</f>
        <v>4</v>
      </c>
      <c r="AE22" s="11"/>
      <c r="AF22" s="11"/>
      <c r="AG22" s="11"/>
      <c r="AH22" s="11"/>
      <c r="AI22" s="12" t="s">
        <v>1</v>
      </c>
      <c r="AJ22" s="13">
        <v>4</v>
      </c>
      <c r="AK22" s="9">
        <f>AB22</f>
        <v>6</v>
      </c>
      <c r="AL22" s="8" t="s">
        <v>0</v>
      </c>
      <c r="AM22" s="10">
        <f>AD19</f>
        <v>5</v>
      </c>
      <c r="AN22" s="11"/>
      <c r="AO22" s="11"/>
      <c r="AP22" s="11"/>
      <c r="AQ22" s="11"/>
      <c r="AR22" s="12" t="s">
        <v>1</v>
      </c>
      <c r="AS22" s="13">
        <v>5</v>
      </c>
      <c r="AT22" s="9">
        <f>AK22</f>
        <v>6</v>
      </c>
      <c r="AU22" s="8" t="s">
        <v>0</v>
      </c>
      <c r="AV22" s="10">
        <f>AM19</f>
        <v>6</v>
      </c>
      <c r="AW22" s="11"/>
      <c r="AX22" s="11"/>
      <c r="AY22" s="11"/>
      <c r="AZ22" s="11"/>
      <c r="BA22" s="12" t="s">
        <v>1</v>
      </c>
      <c r="BB22" s="13">
        <v>6</v>
      </c>
    </row>
    <row r="23" spans="1:120" ht="21" customHeight="1" x14ac:dyDescent="0.2">
      <c r="A23" s="39"/>
      <c r="B23" s="8"/>
      <c r="C23" s="8"/>
      <c r="D23" s="36">
        <v>3</v>
      </c>
      <c r="E23" s="32" t="s">
        <v>0</v>
      </c>
      <c r="F23" s="36">
        <v>2</v>
      </c>
      <c r="G23" s="8"/>
      <c r="H23" s="8"/>
      <c r="I23" s="40"/>
      <c r="J23" s="39"/>
      <c r="K23" s="8"/>
      <c r="L23" s="8"/>
      <c r="M23" s="36">
        <v>4</v>
      </c>
      <c r="N23" s="32" t="s">
        <v>0</v>
      </c>
      <c r="O23" s="36">
        <v>3</v>
      </c>
      <c r="P23" s="8"/>
      <c r="Q23" s="8"/>
      <c r="R23" s="40"/>
      <c r="S23" s="39"/>
      <c r="T23" s="8"/>
      <c r="U23" s="8"/>
      <c r="V23" s="36">
        <v>3</v>
      </c>
      <c r="W23" s="32" t="s">
        <v>0</v>
      </c>
      <c r="X23" s="36">
        <v>2</v>
      </c>
      <c r="Y23" s="8"/>
      <c r="Z23" s="8"/>
      <c r="AA23" s="40"/>
      <c r="AB23" s="39"/>
      <c r="AC23" s="8"/>
      <c r="AD23" s="8"/>
      <c r="AE23" s="36">
        <v>5</v>
      </c>
      <c r="AF23" s="32" t="s">
        <v>0</v>
      </c>
      <c r="AG23" s="36">
        <v>5</v>
      </c>
      <c r="AH23" s="8"/>
      <c r="AI23" s="8"/>
      <c r="AJ23" s="40"/>
      <c r="AK23" s="39"/>
      <c r="AL23" s="8"/>
      <c r="AM23" s="8"/>
      <c r="AN23" s="36">
        <v>5</v>
      </c>
      <c r="AO23" s="32" t="s">
        <v>0</v>
      </c>
      <c r="AP23" s="36">
        <v>0</v>
      </c>
      <c r="AQ23" s="8"/>
      <c r="AR23" s="8"/>
      <c r="AS23" s="40"/>
      <c r="AT23" s="39"/>
      <c r="AU23" s="8"/>
      <c r="AV23" s="8"/>
      <c r="AW23" s="36">
        <v>6</v>
      </c>
      <c r="AX23" s="32" t="s">
        <v>0</v>
      </c>
      <c r="AY23" s="36">
        <v>8</v>
      </c>
      <c r="AZ23" s="8"/>
      <c r="BA23" s="8"/>
      <c r="BB23" s="40"/>
    </row>
    <row r="24" spans="1:120" ht="16.5" customHeight="1" x14ac:dyDescent="0.2">
      <c r="A24" s="38" t="str">
        <f>VLOOKUP(A22,$A$26:$I$37,2,0)</f>
        <v>PEDRINHO</v>
      </c>
      <c r="B24" s="7"/>
      <c r="C24" s="7"/>
      <c r="D24" s="7"/>
      <c r="E24" s="7"/>
      <c r="F24" s="7"/>
      <c r="G24" s="7"/>
      <c r="H24" s="7"/>
      <c r="I24" s="37" t="str">
        <f>VLOOKUP(C22,$O$26:$W$37,2,0)</f>
        <v>DENIS</v>
      </c>
      <c r="J24" s="38" t="str">
        <f>A24</f>
        <v>PEDRINHO</v>
      </c>
      <c r="K24" s="7"/>
      <c r="L24" s="7"/>
      <c r="M24" s="7"/>
      <c r="N24" s="7"/>
      <c r="O24" s="7"/>
      <c r="P24" s="7"/>
      <c r="Q24" s="7"/>
      <c r="R24" s="37" t="str">
        <f>I21</f>
        <v>RUBENS OLIVEIRA</v>
      </c>
      <c r="S24" s="38" t="s">
        <v>103</v>
      </c>
      <c r="T24" s="7"/>
      <c r="U24" s="7"/>
      <c r="V24" s="7"/>
      <c r="W24" s="7"/>
      <c r="X24" s="7"/>
      <c r="Y24" s="7"/>
      <c r="Z24" s="7"/>
      <c r="AA24" s="37" t="str">
        <f>R21</f>
        <v xml:space="preserve"> RODRIGO MUNHOZ</v>
      </c>
      <c r="AB24" s="38" t="s">
        <v>103</v>
      </c>
      <c r="AC24" s="7"/>
      <c r="AD24" s="7"/>
      <c r="AE24" s="7"/>
      <c r="AF24" s="7"/>
      <c r="AG24" s="7"/>
      <c r="AH24" s="7"/>
      <c r="AI24" s="7"/>
      <c r="AJ24" s="37" t="str">
        <f>AA21</f>
        <v>RENAN GONCALVES</v>
      </c>
      <c r="AK24" s="38" t="s">
        <v>103</v>
      </c>
      <c r="AL24" s="7"/>
      <c r="AM24" s="7"/>
      <c r="AN24" s="7"/>
      <c r="AO24" s="7"/>
      <c r="AP24" s="7"/>
      <c r="AQ24" s="7"/>
      <c r="AR24" s="7"/>
      <c r="AS24" s="37" t="s">
        <v>107</v>
      </c>
      <c r="AT24" s="38" t="str">
        <f>AK24</f>
        <v>PEDRINHO</v>
      </c>
      <c r="AU24" s="7"/>
      <c r="AV24" s="7"/>
      <c r="AW24" s="7"/>
      <c r="AX24" s="7"/>
      <c r="AY24" s="7"/>
      <c r="AZ24" s="7"/>
      <c r="BA24" s="7"/>
      <c r="BB24" s="37" t="str">
        <f>AS21</f>
        <v>GUGA</v>
      </c>
      <c r="BD24" s="43">
        <f>IF(OR(D23="",F23=""),"",IF(D23&gt;F23,1,0))</f>
        <v>1</v>
      </c>
      <c r="BE24" s="43">
        <f>IF(OR(D23="",F23=""),"",IF(D23=F23,1,0))</f>
        <v>0</v>
      </c>
      <c r="BF24" s="43">
        <f>IF(OR(D23="",F23=""),"",IF(D23&lt;F23,1,0))</f>
        <v>0</v>
      </c>
      <c r="BG24" s="43">
        <f>IF(OR(D23="",F23=""),"",D23)</f>
        <v>3</v>
      </c>
      <c r="BH24" s="43">
        <f>IF(OR(D23="",F23=""),"",F23)</f>
        <v>2</v>
      </c>
      <c r="BI24" s="43">
        <f>BF24</f>
        <v>0</v>
      </c>
      <c r="BJ24" s="43">
        <f>BE24</f>
        <v>0</v>
      </c>
      <c r="BK24" s="43">
        <f>BD24</f>
        <v>1</v>
      </c>
      <c r="BL24" s="43">
        <f>BH24</f>
        <v>2</v>
      </c>
      <c r="BM24" s="43">
        <f>BG24</f>
        <v>3</v>
      </c>
      <c r="BO24" s="43">
        <f>IF(OR(M23="",O23=""),"",IF(M23&gt;O23,1,0))</f>
        <v>1</v>
      </c>
      <c r="BP24" s="43">
        <f>IF(OR(M23="",O23=""),"",IF(M23=O23,1,0))</f>
        <v>0</v>
      </c>
      <c r="BQ24" s="43">
        <f>IF(OR(M23="",O23=""),"",IF(M23&lt;O23,1,0))</f>
        <v>0</v>
      </c>
      <c r="BR24" s="43">
        <f>IF(OR(M23="",O23=""),"",M23)</f>
        <v>4</v>
      </c>
      <c r="BS24" s="43">
        <f>IF(OR(M23="",O23=""),"",O23)</f>
        <v>3</v>
      </c>
      <c r="BT24" s="43">
        <f>BQ24</f>
        <v>0</v>
      </c>
      <c r="BU24" s="43">
        <f>BP24</f>
        <v>0</v>
      </c>
      <c r="BV24" s="43">
        <f>BO24</f>
        <v>1</v>
      </c>
      <c r="BW24" s="43">
        <f>BS24</f>
        <v>3</v>
      </c>
      <c r="BX24" s="43">
        <f>BR24</f>
        <v>4</v>
      </c>
      <c r="BZ24" s="43">
        <f>IF(OR(V23="",X23=""),"",IF(V23&gt;X23,1,0))</f>
        <v>1</v>
      </c>
      <c r="CA24" s="43">
        <f>IF(OR(V23="",X23=""),"",IF(V23=X23,1,0))</f>
        <v>0</v>
      </c>
      <c r="CB24" s="43">
        <f>IF(OR(V23="",X23=""),"",IF(V23&lt;X23,1,0))</f>
        <v>0</v>
      </c>
      <c r="CC24" s="43">
        <f>IF(OR(V23="",X23=""),"",V23)</f>
        <v>3</v>
      </c>
      <c r="CD24" s="43">
        <f>IF(OR(V23="",X23=""),"",X23)</f>
        <v>2</v>
      </c>
      <c r="CE24" s="43">
        <f>CB24</f>
        <v>0</v>
      </c>
      <c r="CF24" s="43">
        <f>CA24</f>
        <v>0</v>
      </c>
      <c r="CG24" s="43">
        <f>BZ24</f>
        <v>1</v>
      </c>
      <c r="CH24" s="43">
        <f>CD24</f>
        <v>2</v>
      </c>
      <c r="CI24" s="43">
        <f>CC24</f>
        <v>3</v>
      </c>
      <c r="CK24" s="43">
        <f>IF(OR(AE23="",AG23=""),"",IF(AE23&gt;AG23,1,0))</f>
        <v>0</v>
      </c>
      <c r="CL24" s="43">
        <f>IF(OR(AE23="",AG23=""),"",IF(AE23=AG23,1,0))</f>
        <v>1</v>
      </c>
      <c r="CM24" s="43">
        <f>IF(OR(AE23="",AG23=""),"",IF(AE23&lt;AG23,1,0))</f>
        <v>0</v>
      </c>
      <c r="CN24" s="43">
        <f>IF(OR(AE23="",AG23=""),"",AE23)</f>
        <v>5</v>
      </c>
      <c r="CO24" s="43">
        <f>IF(OR(AE23="",AG23=""),"",AG23)</f>
        <v>5</v>
      </c>
      <c r="CP24" s="43">
        <f>CM24</f>
        <v>0</v>
      </c>
      <c r="CQ24" s="43">
        <f>CL24</f>
        <v>1</v>
      </c>
      <c r="CR24" s="43">
        <f>CK24</f>
        <v>0</v>
      </c>
      <c r="CS24" s="43">
        <f>CO24</f>
        <v>5</v>
      </c>
      <c r="CT24" s="43">
        <f>CN24</f>
        <v>5</v>
      </c>
      <c r="CV24" s="43">
        <f>IF(OR(AN23="",AP23=""),"",IF(AN23&gt;AP23,1,0))</f>
        <v>1</v>
      </c>
      <c r="CW24" s="43">
        <f>IF(OR(AN23="",AP23=""),"",IF(AN23=AP23,1,0))</f>
        <v>0</v>
      </c>
      <c r="CX24" s="43">
        <f>IF(OR(AN23="",AP23=""),"",IF(AN23&lt;AP23,1,0))</f>
        <v>0</v>
      </c>
      <c r="CY24" s="43">
        <f>IF(OR(AN23="",AP23=""),"",AN23)</f>
        <v>5</v>
      </c>
      <c r="CZ24" s="43">
        <f>IF(OR(AN23="",AP23=""),"",AP23)</f>
        <v>0</v>
      </c>
      <c r="DA24" s="43">
        <f>CX24</f>
        <v>0</v>
      </c>
      <c r="DB24" s="43">
        <f>CW24</f>
        <v>0</v>
      </c>
      <c r="DC24" s="43">
        <f>CV24</f>
        <v>1</v>
      </c>
      <c r="DD24" s="43">
        <f>CZ24</f>
        <v>0</v>
      </c>
      <c r="DE24" s="43">
        <f>CY24</f>
        <v>5</v>
      </c>
      <c r="DG24" s="43">
        <f>IF(OR(AW23="",AY23=""),"",IF(AW23&gt;AY23,1,0))</f>
        <v>0</v>
      </c>
      <c r="DH24" s="43">
        <f>IF(OR(AW23="",AY23=""),"",IF(AW23=AY23,1,0))</f>
        <v>0</v>
      </c>
      <c r="DI24" s="43">
        <f>IF(OR(AW23="",AY23=""),"",IF(AW23&lt;AY23,1,0))</f>
        <v>1</v>
      </c>
      <c r="DJ24" s="43">
        <f>IF(OR(AW23="",AY23=""),"",AW23)</f>
        <v>6</v>
      </c>
      <c r="DK24" s="43">
        <f>IF(OR(AW23="",AY23=""),"",AY23)</f>
        <v>8</v>
      </c>
      <c r="DL24" s="43">
        <f>DI24</f>
        <v>1</v>
      </c>
      <c r="DM24" s="43">
        <f>DH24</f>
        <v>0</v>
      </c>
      <c r="DN24" s="43">
        <f>DG24</f>
        <v>0</v>
      </c>
      <c r="DO24" s="43">
        <f>DK24</f>
        <v>8</v>
      </c>
      <c r="DP24" s="43">
        <f>DJ24</f>
        <v>6</v>
      </c>
    </row>
    <row r="25" spans="1:120" ht="21" customHeight="1" x14ac:dyDescent="0.2">
      <c r="A25" s="15" t="s">
        <v>16</v>
      </c>
      <c r="B25" s="18"/>
      <c r="C25" s="18"/>
      <c r="D25" s="18"/>
      <c r="E25" s="18"/>
      <c r="F25" s="18"/>
      <c r="G25" s="18"/>
      <c r="H25" s="18"/>
      <c r="I25" s="18"/>
      <c r="J25" s="18"/>
      <c r="K25" s="18"/>
      <c r="L25" s="18"/>
      <c r="M25" s="18"/>
      <c r="N25" s="28" t="s">
        <v>15</v>
      </c>
      <c r="O25" s="5"/>
      <c r="P25" s="5"/>
      <c r="Q25" s="5"/>
      <c r="R25" s="5"/>
      <c r="S25" s="15" t="s">
        <v>17</v>
      </c>
      <c r="T25" s="18"/>
      <c r="U25" s="18"/>
      <c r="V25" s="18"/>
      <c r="W25" s="18"/>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6" customFormat="1" ht="21" customHeight="1" x14ac:dyDescent="0.25">
      <c r="A26" s="23">
        <v>1</v>
      </c>
      <c r="B26" s="112" t="s">
        <v>98</v>
      </c>
      <c r="C26" s="113"/>
      <c r="D26" s="113"/>
      <c r="E26" s="113"/>
      <c r="F26" s="113"/>
      <c r="G26" s="113"/>
      <c r="H26" s="113"/>
      <c r="I26" s="114"/>
      <c r="J26" s="27" t="s">
        <v>8</v>
      </c>
      <c r="K26" s="25"/>
      <c r="L26" s="115">
        <v>1017</v>
      </c>
      <c r="M26" s="116"/>
      <c r="O26" s="23">
        <v>1</v>
      </c>
      <c r="P26" s="112" t="s">
        <v>106</v>
      </c>
      <c r="Q26" s="113"/>
      <c r="R26" s="113"/>
      <c r="S26" s="113"/>
      <c r="T26" s="113"/>
      <c r="U26" s="113"/>
      <c r="V26" s="113"/>
      <c r="W26" s="114"/>
      <c r="X26" s="27" t="s">
        <v>24</v>
      </c>
      <c r="Y26" s="25"/>
      <c r="Z26" s="115">
        <v>88</v>
      </c>
      <c r="AA26" s="116"/>
      <c r="AK26" s="35" t="s">
        <v>22</v>
      </c>
      <c r="AL26" s="29"/>
      <c r="AM26" s="29"/>
      <c r="AN26" s="29"/>
      <c r="AO26" s="29"/>
      <c r="AP26" s="29"/>
      <c r="AQ26" s="29"/>
      <c r="AR26" s="29"/>
      <c r="AS26" s="29"/>
      <c r="AT26" s="29"/>
      <c r="AU26" s="29"/>
      <c r="AV26" s="29"/>
      <c r="AW26" s="29"/>
      <c r="AX26" s="29"/>
      <c r="AY26" s="29"/>
      <c r="AZ26" s="29"/>
      <c r="BA26" s="29"/>
      <c r="BB26" s="29"/>
    </row>
    <row r="27" spans="1:120" s="26" customFormat="1" ht="21" customHeight="1" x14ac:dyDescent="0.25">
      <c r="A27" s="23">
        <v>2</v>
      </c>
      <c r="B27" s="112" t="s">
        <v>114</v>
      </c>
      <c r="C27" s="113"/>
      <c r="D27" s="113"/>
      <c r="E27" s="113"/>
      <c r="F27" s="113"/>
      <c r="G27" s="113"/>
      <c r="H27" s="113"/>
      <c r="I27" s="114"/>
      <c r="J27" s="27" t="s">
        <v>8</v>
      </c>
      <c r="K27" s="25"/>
      <c r="L27" s="115">
        <v>1905</v>
      </c>
      <c r="M27" s="116"/>
      <c r="O27" s="23">
        <v>2</v>
      </c>
      <c r="P27" s="112" t="s">
        <v>109</v>
      </c>
      <c r="Q27" s="113"/>
      <c r="R27" s="113"/>
      <c r="S27" s="113"/>
      <c r="T27" s="113"/>
      <c r="U27" s="113"/>
      <c r="V27" s="113"/>
      <c r="W27" s="114"/>
      <c r="X27" s="27" t="s">
        <v>24</v>
      </c>
      <c r="Y27" s="25"/>
      <c r="Z27" s="115">
        <v>2683</v>
      </c>
      <c r="AA27" s="116"/>
      <c r="AK27" s="33" t="s">
        <v>21</v>
      </c>
      <c r="AL27" s="24"/>
      <c r="AM27" s="128">
        <v>45969</v>
      </c>
      <c r="AN27" s="128"/>
      <c r="AO27" s="128"/>
      <c r="AP27" s="128"/>
      <c r="AQ27" s="128"/>
      <c r="AR27" s="128"/>
      <c r="AS27" s="128"/>
      <c r="AT27" s="128"/>
      <c r="AU27" s="128"/>
      <c r="AV27" s="128"/>
      <c r="AW27" s="128"/>
      <c r="AX27" s="128"/>
      <c r="AY27" s="128"/>
      <c r="AZ27" s="128"/>
      <c r="BA27" s="128"/>
      <c r="BB27" s="128"/>
    </row>
    <row r="28" spans="1:120" s="26" customFormat="1" ht="21" customHeight="1" x14ac:dyDescent="0.2">
      <c r="A28" s="23">
        <v>3</v>
      </c>
      <c r="B28" s="112" t="s">
        <v>101</v>
      </c>
      <c r="C28" s="113"/>
      <c r="D28" s="113"/>
      <c r="E28" s="113"/>
      <c r="F28" s="113"/>
      <c r="G28" s="113"/>
      <c r="H28" s="113"/>
      <c r="I28" s="114"/>
      <c r="J28" s="27" t="s">
        <v>8</v>
      </c>
      <c r="K28" s="25"/>
      <c r="L28" s="115">
        <v>1697</v>
      </c>
      <c r="M28" s="116"/>
      <c r="O28" s="23">
        <v>3</v>
      </c>
      <c r="P28" s="112" t="s">
        <v>110</v>
      </c>
      <c r="Q28" s="113"/>
      <c r="R28" s="113"/>
      <c r="S28" s="113"/>
      <c r="T28" s="113"/>
      <c r="U28" s="113"/>
      <c r="V28" s="113"/>
      <c r="W28" s="114"/>
      <c r="X28" s="27" t="s">
        <v>24</v>
      </c>
      <c r="Y28" s="25"/>
      <c r="Z28" s="115">
        <v>1767</v>
      </c>
      <c r="AA28" s="116"/>
      <c r="AK28" s="19"/>
    </row>
    <row r="29" spans="1:120" s="26" customFormat="1" ht="21" customHeight="1" x14ac:dyDescent="0.2">
      <c r="A29" s="23">
        <v>4</v>
      </c>
      <c r="B29" s="112" t="s">
        <v>99</v>
      </c>
      <c r="C29" s="113"/>
      <c r="D29" s="113"/>
      <c r="E29" s="113"/>
      <c r="F29" s="113"/>
      <c r="G29" s="113"/>
      <c r="H29" s="113"/>
      <c r="I29" s="114"/>
      <c r="J29" s="27" t="s">
        <v>8</v>
      </c>
      <c r="K29" s="25"/>
      <c r="L29" s="115">
        <v>935</v>
      </c>
      <c r="M29" s="116"/>
      <c r="O29" s="23">
        <v>4</v>
      </c>
      <c r="P29" s="112" t="s">
        <v>111</v>
      </c>
      <c r="Q29" s="113"/>
      <c r="R29" s="113"/>
      <c r="S29" s="113"/>
      <c r="T29" s="113"/>
      <c r="U29" s="113"/>
      <c r="V29" s="113"/>
      <c r="W29" s="114"/>
      <c r="X29" s="27" t="s">
        <v>24</v>
      </c>
      <c r="Y29" s="25"/>
      <c r="Z29" s="115">
        <v>2649</v>
      </c>
      <c r="AA29" s="116"/>
      <c r="AK29" s="19"/>
    </row>
    <row r="30" spans="1:120" s="26" customFormat="1" ht="21" customHeight="1" x14ac:dyDescent="0.25">
      <c r="A30" s="23">
        <v>5</v>
      </c>
      <c r="B30" s="112" t="s">
        <v>102</v>
      </c>
      <c r="C30" s="113"/>
      <c r="D30" s="113"/>
      <c r="E30" s="113"/>
      <c r="F30" s="113"/>
      <c r="G30" s="113"/>
      <c r="H30" s="113"/>
      <c r="I30" s="114"/>
      <c r="J30" s="27" t="s">
        <v>8</v>
      </c>
      <c r="K30" s="25"/>
      <c r="L30" s="115">
        <v>2524</v>
      </c>
      <c r="M30" s="116"/>
      <c r="O30" s="23">
        <v>5</v>
      </c>
      <c r="P30" s="112" t="s">
        <v>107</v>
      </c>
      <c r="Q30" s="113"/>
      <c r="R30" s="113"/>
      <c r="S30" s="113"/>
      <c r="T30" s="113"/>
      <c r="U30" s="113"/>
      <c r="V30" s="113"/>
      <c r="W30" s="114"/>
      <c r="X30" s="27" t="s">
        <v>24</v>
      </c>
      <c r="Y30" s="25"/>
      <c r="Z30" s="115">
        <v>2707</v>
      </c>
      <c r="AA30" s="116"/>
      <c r="AB30" s="31"/>
      <c r="AD30" s="34" t="s">
        <v>23</v>
      </c>
    </row>
    <row r="31" spans="1:120" s="26" customFormat="1" ht="21" customHeight="1" x14ac:dyDescent="0.25">
      <c r="A31" s="23">
        <v>6</v>
      </c>
      <c r="B31" s="112" t="s">
        <v>103</v>
      </c>
      <c r="C31" s="113"/>
      <c r="D31" s="113"/>
      <c r="E31" s="113"/>
      <c r="F31" s="113"/>
      <c r="G31" s="113"/>
      <c r="H31" s="113"/>
      <c r="I31" s="114"/>
      <c r="J31" s="27" t="s">
        <v>8</v>
      </c>
      <c r="K31" s="25"/>
      <c r="L31" s="115">
        <v>2616</v>
      </c>
      <c r="M31" s="116"/>
      <c r="O31" s="23">
        <v>6</v>
      </c>
      <c r="P31" s="112" t="s">
        <v>108</v>
      </c>
      <c r="Q31" s="113"/>
      <c r="R31" s="113"/>
      <c r="S31" s="113"/>
      <c r="T31" s="113"/>
      <c r="U31" s="113"/>
      <c r="V31" s="113"/>
      <c r="W31" s="114"/>
      <c r="X31" s="27" t="s">
        <v>24</v>
      </c>
      <c r="Y31" s="25"/>
      <c r="Z31" s="115">
        <v>1068</v>
      </c>
      <c r="AA31" s="116"/>
      <c r="AB31" s="31"/>
      <c r="AD31" s="121" t="s">
        <v>94</v>
      </c>
      <c r="AE31" s="122"/>
      <c r="AF31" s="122"/>
      <c r="AG31" s="122"/>
      <c r="AH31" s="122"/>
      <c r="AI31" s="122"/>
      <c r="AJ31" s="122"/>
      <c r="AK31" s="122"/>
      <c r="AL31" s="122"/>
      <c r="AM31" s="123"/>
      <c r="AN31" s="117">
        <f>AZ4</f>
        <v>52</v>
      </c>
      <c r="AO31" s="118"/>
      <c r="AP31" s="129" t="s">
        <v>3</v>
      </c>
      <c r="AQ31" s="117">
        <f>BB4</f>
        <v>20</v>
      </c>
      <c r="AR31" s="118"/>
      <c r="AS31" s="121" t="s">
        <v>100</v>
      </c>
      <c r="AT31" s="122"/>
      <c r="AU31" s="122"/>
      <c r="AV31" s="122"/>
      <c r="AW31" s="122"/>
      <c r="AX31" s="122"/>
      <c r="AY31" s="122"/>
      <c r="AZ31" s="122"/>
      <c r="BA31" s="122"/>
      <c r="BB31" s="123"/>
    </row>
    <row r="32" spans="1:120" s="26" customFormat="1" ht="21" customHeight="1" x14ac:dyDescent="0.25">
      <c r="A32" s="23" t="s">
        <v>9</v>
      </c>
      <c r="B32" s="112" t="s">
        <v>96</v>
      </c>
      <c r="C32" s="113"/>
      <c r="D32" s="113"/>
      <c r="E32" s="113"/>
      <c r="F32" s="113"/>
      <c r="G32" s="113"/>
      <c r="H32" s="113"/>
      <c r="I32" s="114"/>
      <c r="J32" s="27" t="s">
        <v>8</v>
      </c>
      <c r="K32" s="25"/>
      <c r="L32" s="115">
        <v>2521</v>
      </c>
      <c r="M32" s="116"/>
      <c r="O32" s="23" t="s">
        <v>9</v>
      </c>
      <c r="P32" s="112" t="s">
        <v>112</v>
      </c>
      <c r="Q32" s="113"/>
      <c r="R32" s="113"/>
      <c r="S32" s="113"/>
      <c r="T32" s="113"/>
      <c r="U32" s="113"/>
      <c r="V32" s="113"/>
      <c r="W32" s="114"/>
      <c r="X32" s="27" t="s">
        <v>24</v>
      </c>
      <c r="Y32" s="25"/>
      <c r="Z32" s="115">
        <v>2708</v>
      </c>
      <c r="AA32" s="116"/>
      <c r="AB32" s="31"/>
      <c r="AD32" s="124"/>
      <c r="AE32" s="125"/>
      <c r="AF32" s="125"/>
      <c r="AG32" s="125"/>
      <c r="AH32" s="125"/>
      <c r="AI32" s="125"/>
      <c r="AJ32" s="125"/>
      <c r="AK32" s="125"/>
      <c r="AL32" s="125"/>
      <c r="AM32" s="126"/>
      <c r="AN32" s="119"/>
      <c r="AO32" s="120"/>
      <c r="AP32" s="129"/>
      <c r="AQ32" s="119"/>
      <c r="AR32" s="120"/>
      <c r="AS32" s="124"/>
      <c r="AT32" s="125"/>
      <c r="AU32" s="125"/>
      <c r="AV32" s="125"/>
      <c r="AW32" s="125"/>
      <c r="AX32" s="125"/>
      <c r="AY32" s="125"/>
      <c r="AZ32" s="125"/>
      <c r="BA32" s="125"/>
      <c r="BB32" s="126"/>
    </row>
    <row r="33" spans="1:54" s="26" customFormat="1" ht="21" customHeight="1" x14ac:dyDescent="0.25">
      <c r="A33" s="23" t="s">
        <v>10</v>
      </c>
      <c r="B33" s="112" t="s">
        <v>97</v>
      </c>
      <c r="C33" s="113"/>
      <c r="D33" s="113"/>
      <c r="E33" s="113"/>
      <c r="F33" s="113"/>
      <c r="G33" s="113"/>
      <c r="H33" s="113"/>
      <c r="I33" s="114"/>
      <c r="J33" s="27" t="s">
        <v>8</v>
      </c>
      <c r="K33" s="25"/>
      <c r="L33" s="115">
        <v>996</v>
      </c>
      <c r="M33" s="116"/>
      <c r="O33" s="23" t="s">
        <v>10</v>
      </c>
      <c r="P33" s="112" t="s">
        <v>113</v>
      </c>
      <c r="Q33" s="113"/>
      <c r="R33" s="113"/>
      <c r="S33" s="113"/>
      <c r="T33" s="113"/>
      <c r="U33" s="113"/>
      <c r="V33" s="113"/>
      <c r="W33" s="114"/>
      <c r="X33" s="27" t="s">
        <v>24</v>
      </c>
      <c r="Y33" s="25"/>
      <c r="Z33" s="115">
        <v>1600</v>
      </c>
      <c r="AA33" s="116"/>
      <c r="AB33" s="31"/>
    </row>
    <row r="34" spans="1:54" s="26" customFormat="1" ht="21" customHeight="1" x14ac:dyDescent="0.25">
      <c r="A34" s="23" t="s">
        <v>11</v>
      </c>
      <c r="B34" s="112" t="s">
        <v>104</v>
      </c>
      <c r="C34" s="113"/>
      <c r="D34" s="113"/>
      <c r="E34" s="113"/>
      <c r="F34" s="113"/>
      <c r="G34" s="113"/>
      <c r="H34" s="113"/>
      <c r="I34" s="114"/>
      <c r="J34" s="27" t="s">
        <v>8</v>
      </c>
      <c r="K34" s="25"/>
      <c r="L34" s="115">
        <v>995</v>
      </c>
      <c r="M34" s="116"/>
      <c r="O34" s="23" t="s">
        <v>11</v>
      </c>
      <c r="P34" s="112"/>
      <c r="Q34" s="113"/>
      <c r="R34" s="113"/>
      <c r="S34" s="113"/>
      <c r="T34" s="113"/>
      <c r="U34" s="113"/>
      <c r="V34" s="113"/>
      <c r="W34" s="114"/>
      <c r="X34" s="27" t="s">
        <v>24</v>
      </c>
      <c r="Y34" s="25"/>
      <c r="Z34" s="115"/>
      <c r="AA34" s="116"/>
      <c r="AB34" s="31"/>
      <c r="AE34" s="130"/>
      <c r="AF34" s="130"/>
      <c r="AG34" s="130"/>
      <c r="AH34" s="130"/>
      <c r="AI34" s="130"/>
      <c r="AJ34" s="130"/>
      <c r="AK34" s="130"/>
      <c r="AL34" s="130"/>
      <c r="AM34" s="130"/>
      <c r="AS34" s="130"/>
      <c r="AT34" s="130"/>
      <c r="AU34" s="130"/>
      <c r="AV34" s="130"/>
      <c r="AW34" s="130"/>
      <c r="AX34" s="130"/>
      <c r="AY34" s="130"/>
      <c r="AZ34" s="130"/>
      <c r="BA34" s="130"/>
    </row>
    <row r="35" spans="1:54" s="26" customFormat="1" ht="21" customHeight="1" x14ac:dyDescent="0.25">
      <c r="A35" s="23" t="s">
        <v>12</v>
      </c>
      <c r="B35" s="112" t="s">
        <v>95</v>
      </c>
      <c r="C35" s="113"/>
      <c r="D35" s="113"/>
      <c r="E35" s="113"/>
      <c r="F35" s="113"/>
      <c r="G35" s="113"/>
      <c r="H35" s="113"/>
      <c r="I35" s="114"/>
      <c r="J35" s="27" t="s">
        <v>8</v>
      </c>
      <c r="K35" s="25"/>
      <c r="L35" s="115">
        <v>2561</v>
      </c>
      <c r="M35" s="116"/>
      <c r="O35" s="23" t="s">
        <v>12</v>
      </c>
      <c r="P35" s="112"/>
      <c r="Q35" s="113"/>
      <c r="R35" s="113"/>
      <c r="S35" s="113"/>
      <c r="T35" s="113"/>
      <c r="U35" s="113"/>
      <c r="V35" s="113"/>
      <c r="W35" s="114"/>
      <c r="X35" s="27" t="s">
        <v>24</v>
      </c>
      <c r="Y35" s="25"/>
      <c r="Z35" s="115"/>
      <c r="AA35" s="116"/>
      <c r="AB35" s="31"/>
      <c r="AE35" s="30" t="s">
        <v>19</v>
      </c>
      <c r="AF35" s="29"/>
      <c r="AG35" s="29"/>
      <c r="AH35" s="29"/>
      <c r="AI35" s="29"/>
      <c r="AJ35" s="29"/>
      <c r="AK35" s="29"/>
      <c r="AL35" s="29"/>
      <c r="AM35" s="29"/>
      <c r="AS35" s="30" t="s">
        <v>20</v>
      </c>
      <c r="AT35" s="29"/>
      <c r="AU35" s="29"/>
      <c r="AV35" s="29"/>
      <c r="AW35" s="29"/>
      <c r="AX35" s="29"/>
      <c r="AY35" s="29"/>
      <c r="AZ35" s="29"/>
      <c r="BA35" s="29"/>
    </row>
    <row r="36" spans="1:54" s="26" customFormat="1" ht="21" customHeight="1" x14ac:dyDescent="0.25">
      <c r="A36" s="23" t="s">
        <v>13</v>
      </c>
      <c r="B36" s="112" t="s">
        <v>105</v>
      </c>
      <c r="C36" s="113"/>
      <c r="D36" s="113"/>
      <c r="E36" s="113"/>
      <c r="F36" s="113"/>
      <c r="G36" s="113"/>
      <c r="H36" s="113"/>
      <c r="I36" s="114"/>
      <c r="J36" s="27" t="s">
        <v>8</v>
      </c>
      <c r="K36" s="25"/>
      <c r="L36" s="115">
        <v>2416</v>
      </c>
      <c r="M36" s="116"/>
      <c r="O36" s="23" t="s">
        <v>13</v>
      </c>
      <c r="P36" s="112"/>
      <c r="Q36" s="113"/>
      <c r="R36" s="113"/>
      <c r="S36" s="113"/>
      <c r="T36" s="113"/>
      <c r="U36" s="113"/>
      <c r="V36" s="113"/>
      <c r="W36" s="114"/>
      <c r="X36" s="27" t="s">
        <v>24</v>
      </c>
      <c r="Y36" s="25"/>
      <c r="Z36" s="115"/>
      <c r="AA36" s="116"/>
      <c r="AB36" s="31"/>
      <c r="AK36" s="130"/>
      <c r="AL36" s="130"/>
      <c r="AM36" s="130"/>
      <c r="AN36" s="130"/>
      <c r="AO36" s="130"/>
      <c r="AP36" s="130"/>
      <c r="AQ36" s="130"/>
      <c r="AR36" s="130"/>
      <c r="AS36" s="130"/>
      <c r="AT36" s="130"/>
      <c r="AU36" s="130"/>
    </row>
    <row r="37" spans="1:54" s="26" customFormat="1" ht="21" customHeight="1" x14ac:dyDescent="0.25">
      <c r="A37" s="23" t="s">
        <v>14</v>
      </c>
      <c r="B37" s="112"/>
      <c r="C37" s="113"/>
      <c r="D37" s="113"/>
      <c r="E37" s="113"/>
      <c r="F37" s="113"/>
      <c r="G37" s="113"/>
      <c r="H37" s="113"/>
      <c r="I37" s="114"/>
      <c r="J37" s="27" t="s">
        <v>8</v>
      </c>
      <c r="K37" s="25"/>
      <c r="L37" s="115"/>
      <c r="M37" s="116"/>
      <c r="O37" s="23" t="s">
        <v>14</v>
      </c>
      <c r="P37" s="112"/>
      <c r="Q37" s="113"/>
      <c r="R37" s="113"/>
      <c r="S37" s="113"/>
      <c r="T37" s="113"/>
      <c r="U37" s="113"/>
      <c r="V37" s="113"/>
      <c r="W37" s="114"/>
      <c r="X37" s="27" t="s">
        <v>24</v>
      </c>
      <c r="Y37" s="25"/>
      <c r="Z37" s="115"/>
      <c r="AA37" s="116"/>
      <c r="AK37" s="30" t="s">
        <v>18</v>
      </c>
      <c r="AL37" s="30"/>
      <c r="AM37" s="29"/>
      <c r="AN37" s="29"/>
      <c r="AO37" s="29"/>
      <c r="AP37" s="29"/>
      <c r="AQ37" s="29"/>
      <c r="AR37" s="29"/>
      <c r="AS37" s="29"/>
      <c r="AT37" s="29"/>
      <c r="AU37" s="29"/>
    </row>
    <row r="38" spans="1:54" s="26" customFormat="1" ht="21" customHeight="1" outlineLevel="1" x14ac:dyDescent="0.2">
      <c r="A38" s="23" t="s">
        <v>79</v>
      </c>
      <c r="B38" s="112"/>
      <c r="C38" s="113"/>
      <c r="D38" s="113"/>
      <c r="E38" s="113"/>
      <c r="F38" s="113"/>
      <c r="G38" s="113"/>
      <c r="H38" s="113"/>
      <c r="I38" s="114"/>
      <c r="J38" s="27" t="s">
        <v>8</v>
      </c>
      <c r="K38" s="25"/>
      <c r="L38" s="115"/>
      <c r="M38" s="116"/>
      <c r="O38" s="23" t="s">
        <v>79</v>
      </c>
      <c r="P38" s="112"/>
      <c r="Q38" s="113"/>
      <c r="R38" s="113"/>
      <c r="S38" s="113"/>
      <c r="T38" s="113"/>
      <c r="U38" s="113"/>
      <c r="V38" s="113"/>
      <c r="W38" s="114"/>
      <c r="X38" s="27" t="s">
        <v>24</v>
      </c>
      <c r="Y38" s="25"/>
      <c r="Z38" s="115"/>
      <c r="AA38" s="116"/>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6" customFormat="1" ht="21" customHeight="1" outlineLevel="1" x14ac:dyDescent="0.2">
      <c r="A39" s="23" t="s">
        <v>80</v>
      </c>
      <c r="B39" s="112"/>
      <c r="C39" s="113"/>
      <c r="D39" s="113"/>
      <c r="E39" s="113"/>
      <c r="F39" s="113"/>
      <c r="G39" s="113"/>
      <c r="H39" s="113"/>
      <c r="I39" s="114"/>
      <c r="J39" s="27" t="s">
        <v>8</v>
      </c>
      <c r="K39" s="25"/>
      <c r="L39" s="115"/>
      <c r="M39" s="116"/>
      <c r="O39" s="23" t="s">
        <v>80</v>
      </c>
      <c r="P39" s="112"/>
      <c r="Q39" s="113"/>
      <c r="R39" s="113"/>
      <c r="S39" s="113"/>
      <c r="T39" s="113"/>
      <c r="U39" s="113"/>
      <c r="V39" s="113"/>
      <c r="W39" s="114"/>
      <c r="X39" s="27" t="s">
        <v>24</v>
      </c>
      <c r="Y39" s="25"/>
      <c r="Z39" s="115"/>
      <c r="AA39" s="116"/>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6" customFormat="1" ht="21" customHeight="1" outlineLevel="1" x14ac:dyDescent="0.2">
      <c r="A40" s="23" t="s">
        <v>81</v>
      </c>
      <c r="B40" s="112"/>
      <c r="C40" s="113"/>
      <c r="D40" s="113"/>
      <c r="E40" s="113"/>
      <c r="F40" s="113"/>
      <c r="G40" s="113"/>
      <c r="H40" s="113"/>
      <c r="I40" s="114"/>
      <c r="J40" s="27" t="s">
        <v>8</v>
      </c>
      <c r="K40" s="25"/>
      <c r="L40" s="115"/>
      <c r="M40" s="116"/>
      <c r="O40" s="23" t="s">
        <v>81</v>
      </c>
      <c r="P40" s="112"/>
      <c r="Q40" s="113"/>
      <c r="R40" s="113"/>
      <c r="S40" s="113"/>
      <c r="T40" s="113"/>
      <c r="U40" s="113"/>
      <c r="V40" s="113"/>
      <c r="W40" s="114"/>
      <c r="X40" s="27" t="s">
        <v>24</v>
      </c>
      <c r="Y40" s="25"/>
      <c r="Z40" s="115"/>
      <c r="AA40" s="116"/>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6" customFormat="1" ht="21" customHeight="1" outlineLevel="1" x14ac:dyDescent="0.2">
      <c r="A41" s="23" t="s">
        <v>82</v>
      </c>
      <c r="B41" s="112"/>
      <c r="C41" s="113"/>
      <c r="D41" s="113"/>
      <c r="E41" s="113"/>
      <c r="F41" s="113"/>
      <c r="G41" s="113"/>
      <c r="H41" s="113"/>
      <c r="I41" s="114"/>
      <c r="J41" s="27" t="s">
        <v>8</v>
      </c>
      <c r="K41" s="25"/>
      <c r="L41" s="115"/>
      <c r="M41" s="116"/>
      <c r="O41" s="23" t="s">
        <v>82</v>
      </c>
      <c r="P41" s="112"/>
      <c r="Q41" s="113"/>
      <c r="R41" s="113"/>
      <c r="S41" s="113"/>
      <c r="T41" s="113"/>
      <c r="U41" s="113"/>
      <c r="V41" s="113"/>
      <c r="W41" s="114"/>
      <c r="X41" s="27" t="s">
        <v>24</v>
      </c>
      <c r="Y41" s="25"/>
      <c r="Z41" s="115"/>
      <c r="AA41" s="116"/>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6" customFormat="1" ht="21" customHeight="1" outlineLevel="1" x14ac:dyDescent="0.2">
      <c r="A42" s="23" t="s">
        <v>83</v>
      </c>
      <c r="B42" s="112"/>
      <c r="C42" s="113"/>
      <c r="D42" s="113"/>
      <c r="E42" s="113"/>
      <c r="F42" s="113"/>
      <c r="G42" s="113"/>
      <c r="H42" s="113"/>
      <c r="I42" s="114"/>
      <c r="J42" s="27" t="s">
        <v>8</v>
      </c>
      <c r="K42" s="25"/>
      <c r="L42" s="115"/>
      <c r="M42" s="116"/>
      <c r="O42" s="23" t="s">
        <v>83</v>
      </c>
      <c r="P42" s="112"/>
      <c r="Q42" s="113"/>
      <c r="R42" s="113"/>
      <c r="S42" s="113"/>
      <c r="T42" s="113"/>
      <c r="U42" s="113"/>
      <c r="V42" s="113"/>
      <c r="W42" s="114"/>
      <c r="X42" s="27" t="s">
        <v>24</v>
      </c>
      <c r="Y42" s="25"/>
      <c r="Z42" s="115"/>
      <c r="AA42" s="116"/>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6" customFormat="1" ht="21" customHeight="1" outlineLevel="1" x14ac:dyDescent="0.2">
      <c r="A43" s="23" t="s">
        <v>84</v>
      </c>
      <c r="B43" s="112"/>
      <c r="C43" s="113"/>
      <c r="D43" s="113"/>
      <c r="E43" s="113"/>
      <c r="F43" s="113"/>
      <c r="G43" s="113"/>
      <c r="H43" s="113"/>
      <c r="I43" s="114"/>
      <c r="J43" s="27" t="s">
        <v>8</v>
      </c>
      <c r="K43" s="25"/>
      <c r="L43" s="115"/>
      <c r="M43" s="116"/>
      <c r="O43" s="23" t="s">
        <v>84</v>
      </c>
      <c r="P43" s="112"/>
      <c r="Q43" s="113"/>
      <c r="R43" s="113"/>
      <c r="S43" s="113"/>
      <c r="T43" s="113"/>
      <c r="U43" s="113"/>
      <c r="V43" s="113"/>
      <c r="W43" s="114"/>
      <c r="X43" s="27" t="s">
        <v>24</v>
      </c>
      <c r="Y43" s="25"/>
      <c r="Z43" s="115"/>
      <c r="AA43" s="116"/>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6" customFormat="1" ht="21" customHeight="1" outlineLevel="1" x14ac:dyDescent="0.2">
      <c r="A44" s="23" t="s">
        <v>85</v>
      </c>
      <c r="B44" s="112"/>
      <c r="C44" s="113"/>
      <c r="D44" s="113"/>
      <c r="E44" s="113"/>
      <c r="F44" s="113"/>
      <c r="G44" s="113"/>
      <c r="H44" s="113"/>
      <c r="I44" s="114"/>
      <c r="J44" s="27" t="s">
        <v>8</v>
      </c>
      <c r="K44" s="25"/>
      <c r="L44" s="115"/>
      <c r="M44" s="116"/>
      <c r="O44" s="23" t="s">
        <v>85</v>
      </c>
      <c r="P44" s="112"/>
      <c r="Q44" s="113"/>
      <c r="R44" s="113"/>
      <c r="S44" s="113"/>
      <c r="T44" s="113"/>
      <c r="U44" s="113"/>
      <c r="V44" s="113"/>
      <c r="W44" s="114"/>
      <c r="X44" s="27" t="s">
        <v>24</v>
      </c>
      <c r="Y44" s="25"/>
      <c r="Z44" s="115"/>
      <c r="AA44" s="116"/>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6" customFormat="1" ht="21" customHeight="1" outlineLevel="1" x14ac:dyDescent="0.2">
      <c r="A45" s="23" t="s">
        <v>87</v>
      </c>
      <c r="B45" s="112"/>
      <c r="C45" s="113"/>
      <c r="D45" s="113"/>
      <c r="E45" s="113"/>
      <c r="F45" s="113"/>
      <c r="G45" s="113"/>
      <c r="H45" s="113"/>
      <c r="I45" s="114"/>
      <c r="J45" s="27" t="s">
        <v>8</v>
      </c>
      <c r="K45" s="25"/>
      <c r="L45" s="115"/>
      <c r="M45" s="116"/>
      <c r="O45" s="23" t="s">
        <v>87</v>
      </c>
      <c r="P45" s="112"/>
      <c r="Q45" s="113"/>
      <c r="R45" s="113"/>
      <c r="S45" s="113"/>
      <c r="T45" s="113"/>
      <c r="U45" s="113"/>
      <c r="V45" s="113"/>
      <c r="W45" s="114"/>
      <c r="X45" s="27" t="s">
        <v>24</v>
      </c>
      <c r="Y45" s="25"/>
      <c r="Z45" s="115"/>
      <c r="AA45" s="116"/>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6" customFormat="1" ht="21" customHeight="1" outlineLevel="1" x14ac:dyDescent="0.2">
      <c r="A46" s="23" t="s">
        <v>86</v>
      </c>
      <c r="B46" s="112"/>
      <c r="C46" s="113"/>
      <c r="D46" s="113"/>
      <c r="E46" s="113"/>
      <c r="F46" s="113"/>
      <c r="G46" s="113"/>
      <c r="H46" s="113"/>
      <c r="I46" s="114"/>
      <c r="J46" s="27" t="s">
        <v>8</v>
      </c>
      <c r="K46" s="25"/>
      <c r="L46" s="115"/>
      <c r="M46" s="116"/>
      <c r="O46" s="23" t="s">
        <v>86</v>
      </c>
      <c r="P46" s="112"/>
      <c r="Q46" s="113"/>
      <c r="R46" s="113"/>
      <c r="S46" s="113"/>
      <c r="T46" s="113"/>
      <c r="U46" s="113"/>
      <c r="V46" s="113"/>
      <c r="W46" s="114"/>
      <c r="X46" s="27" t="s">
        <v>24</v>
      </c>
      <c r="Y46" s="25"/>
      <c r="Z46" s="115"/>
      <c r="AA46" s="116"/>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L38:M38"/>
    <mergeCell ref="L39:M39"/>
    <mergeCell ref="L40:M40"/>
    <mergeCell ref="L41:M41"/>
    <mergeCell ref="L42:M42"/>
    <mergeCell ref="L43:M43"/>
    <mergeCell ref="L44:M44"/>
    <mergeCell ref="L45:M45"/>
    <mergeCell ref="L46:M46"/>
    <mergeCell ref="Z38:AA38"/>
    <mergeCell ref="Z39:AA39"/>
    <mergeCell ref="Z40:AA40"/>
    <mergeCell ref="Z41:AA41"/>
    <mergeCell ref="Z42:AA42"/>
    <mergeCell ref="Z43:AA43"/>
    <mergeCell ref="Z44:AA44"/>
    <mergeCell ref="Z45:AA45"/>
    <mergeCell ref="Z46:AA46"/>
    <mergeCell ref="P38:W38"/>
    <mergeCell ref="P39:W39"/>
    <mergeCell ref="P40:W40"/>
    <mergeCell ref="P41:W41"/>
    <mergeCell ref="P42:W42"/>
    <mergeCell ref="P43:W43"/>
    <mergeCell ref="P44:W44"/>
    <mergeCell ref="P45:W45"/>
    <mergeCell ref="P46:W46"/>
    <mergeCell ref="B38:I38"/>
    <mergeCell ref="B39:I39"/>
    <mergeCell ref="B40:I40"/>
    <mergeCell ref="B41:I41"/>
    <mergeCell ref="B42:I42"/>
    <mergeCell ref="B43:I43"/>
    <mergeCell ref="B44:I44"/>
    <mergeCell ref="B45:I45"/>
    <mergeCell ref="B46:I46"/>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s>
  <dataValidations count="3">
    <dataValidation type="list" allowBlank="1" showInputMessage="1" showErrorMessage="1" errorTitle="FPFM - Súmula" error="Digite uma das opções a seguir:_x000a_A1, A2, B, C, M, J" sqref="AU1:AW1" xr:uid="{00000000-0002-0000-0100-000000000000}">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xr:uid="{00000000-0002-0000-0100-000001000000}">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xr:uid="{00000000-0002-0000-0100-000002000000}">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154"/>
  <sheetViews>
    <sheetView showGridLines="0" zoomScaleNormal="100" workbookViewId="0">
      <selection activeCell="D9" sqref="D9"/>
    </sheetView>
  </sheetViews>
  <sheetFormatPr defaultColWidth="7.7109375" defaultRowHeight="12.75" outlineLevelRow="1" outlineLevelCol="1" x14ac:dyDescent="0.2"/>
  <cols>
    <col min="1" max="1" width="6.7109375" style="46" customWidth="1"/>
    <col min="2" max="2" width="7.7109375" style="57" customWidth="1"/>
    <col min="3" max="3" width="18.7109375" style="46" customWidth="1"/>
    <col min="4" max="12" width="6.7109375" style="46" customWidth="1"/>
    <col min="13" max="13" width="7.7109375" style="46"/>
    <col min="14" max="14" width="18.85546875" style="46" hidden="1" customWidth="1" outlineLevel="1"/>
    <col min="15" max="15" width="7.7109375" style="46" collapsed="1"/>
    <col min="16" max="16384" width="7.7109375" style="46"/>
  </cols>
  <sheetData>
    <row r="1" spans="1:14" ht="25.5" x14ac:dyDescent="0.2">
      <c r="C1" s="47" t="s">
        <v>54</v>
      </c>
      <c r="D1" s="48"/>
      <c r="E1" s="48"/>
      <c r="F1" s="48"/>
      <c r="G1" s="48"/>
      <c r="H1" s="48"/>
      <c r="I1" s="48"/>
      <c r="J1" s="48"/>
      <c r="K1" s="48"/>
      <c r="L1" s="48"/>
    </row>
    <row r="2" spans="1:14" ht="6" customHeight="1" x14ac:dyDescent="0.2">
      <c r="C2" s="48"/>
      <c r="D2" s="48"/>
      <c r="E2" s="48"/>
      <c r="F2" s="48"/>
      <c r="G2" s="48"/>
      <c r="H2" s="48"/>
      <c r="I2" s="48"/>
      <c r="J2" s="48"/>
      <c r="K2" s="48"/>
      <c r="L2" s="48"/>
    </row>
    <row r="3" spans="1:14" ht="18" customHeight="1" x14ac:dyDescent="0.2">
      <c r="C3" s="48" t="s">
        <v>40</v>
      </c>
      <c r="D3" s="65" t="str">
        <f>Súmula!AD31</f>
        <v>S.E. PALMEIRAS</v>
      </c>
      <c r="E3" s="66"/>
      <c r="F3" s="66"/>
      <c r="G3" s="67">
        <f>Súmula!AN31</f>
        <v>52</v>
      </c>
      <c r="H3" s="64" t="s">
        <v>3</v>
      </c>
      <c r="I3" s="68">
        <f>Súmula!AQ31</f>
        <v>20</v>
      </c>
      <c r="J3" s="69"/>
      <c r="K3" s="69"/>
      <c r="L3" s="70" t="str">
        <f>Súmula!AS31</f>
        <v>MENINOS</v>
      </c>
    </row>
    <row r="4" spans="1:14" ht="6" customHeight="1" x14ac:dyDescent="0.2">
      <c r="C4" s="48"/>
      <c r="D4" s="48"/>
      <c r="E4" s="48"/>
      <c r="F4" s="48"/>
      <c r="G4" s="48"/>
      <c r="H4" s="49"/>
      <c r="I4" s="49"/>
      <c r="J4" s="49"/>
      <c r="K4" s="49"/>
      <c r="L4" s="48"/>
    </row>
    <row r="5" spans="1:14" ht="18" customHeight="1" x14ac:dyDescent="0.25">
      <c r="C5" s="48" t="s">
        <v>41</v>
      </c>
      <c r="D5" s="131">
        <f>Súmula!AM27</f>
        <v>45969</v>
      </c>
      <c r="E5" s="132"/>
      <c r="F5" s="133"/>
      <c r="G5" s="48"/>
      <c r="H5" s="49"/>
      <c r="I5" s="49"/>
      <c r="J5" s="49"/>
      <c r="K5" s="50" t="s">
        <v>42</v>
      </c>
      <c r="L5" s="71" t="str">
        <f>IF(Súmula!AU1="","",Súmula!AU1)</f>
        <v>B</v>
      </c>
    </row>
    <row r="6" spans="1:14" ht="6" customHeight="1" x14ac:dyDescent="0.2"/>
    <row r="7" spans="1:14" ht="18" customHeight="1" x14ac:dyDescent="0.2">
      <c r="A7" s="74" t="s">
        <v>43</v>
      </c>
      <c r="B7" s="75" t="s">
        <v>44</v>
      </c>
      <c r="C7" s="74" t="s">
        <v>45</v>
      </c>
      <c r="D7" s="74" t="s">
        <v>46</v>
      </c>
      <c r="E7" s="74" t="s">
        <v>50</v>
      </c>
      <c r="F7" s="74" t="s">
        <v>47</v>
      </c>
      <c r="G7" s="74" t="s">
        <v>48</v>
      </c>
      <c r="H7" s="74" t="s">
        <v>49</v>
      </c>
      <c r="I7" s="74" t="s">
        <v>55</v>
      </c>
      <c r="J7" s="74" t="s">
        <v>56</v>
      </c>
      <c r="K7" s="74" t="s">
        <v>57</v>
      </c>
      <c r="L7" s="74" t="s">
        <v>58</v>
      </c>
      <c r="N7" s="74" t="s">
        <v>77</v>
      </c>
    </row>
    <row r="8" spans="1:14" ht="18.95" customHeight="1" x14ac:dyDescent="0.2">
      <c r="A8" s="51">
        <f>Súmula!A26</f>
        <v>1</v>
      </c>
      <c r="B8" s="62">
        <f>IF(C8="","",Súmula!L26)</f>
        <v>1017</v>
      </c>
      <c r="C8" s="61" t="str">
        <f>IF(Súmula!B26="","",Súmula!B26)</f>
        <v>MELLI</v>
      </c>
      <c r="D8" s="51">
        <f>IF(C8="","",SUM(F8:H8))</f>
        <v>4</v>
      </c>
      <c r="E8" s="71">
        <f>IF(C8="","",(F8*2)+G8)</f>
        <v>6</v>
      </c>
      <c r="F8" s="51">
        <f>IF(C8="","",(SUMIF(Súmula!$A:$A,Resumo!$C8,Súmula!BD:BD)+SUMIF(Súmula!$J:$J,Resumo!$C8,Súmula!BO:BO)+SUMIF(Súmula!$S:$S,Resumo!$C8,Súmula!BZ:BZ)+SUMIF(Súmula!$AB:$AB,Resumo!$C8,Súmula!CK:CK)+SUMIF(Súmula!$AK:$AK,Resumo!$C8,Súmula!CV:CV)+SUMIF(Súmula!$AT:$AT,Resumo!$C8,Súmula!DG:DG)))</f>
        <v>3</v>
      </c>
      <c r="G8" s="51">
        <f>IF(C8="","",(SUMIF(Súmula!$A:$A,Resumo!$C8,Súmula!BE:BE)+SUMIF(Súmula!$J:$J,Resumo!$C8,Súmula!BP:BP)+SUMIF(Súmula!$S:$S,Resumo!$C8,Súmula!CA:CA)+SUMIF(Súmula!$AB:$AB,Resumo!$C8,Súmula!CL:CL)+SUMIF(Súmula!$AK:$AK,Resumo!$C8,Súmula!CW:CW)+SUMIF(Súmula!$AT:$AT,Resumo!$C8,Súmula!DH:DH)))</f>
        <v>0</v>
      </c>
      <c r="H8" s="51">
        <f>IF(C8="","",(SUMIF(Súmula!$A:$A,Resumo!$C8,Súmula!BF:BF)+SUMIF(Súmula!$J:$J,Resumo!$C8,Súmula!BQ:BQ)+SUMIF(Súmula!$S:$S,Resumo!$C8,Súmula!CB:CB)+SUMIF(Súmula!$AB:$AB,Resumo!$C8,Súmula!CM:CM)+SUMIF(Súmula!$AK:$AK,Resumo!$C8,Súmula!CX:CX)+SUMIF(Súmula!$AT:$AT,Resumo!$C8,Súmula!DI:DI)))</f>
        <v>1</v>
      </c>
      <c r="I8" s="51">
        <f>IF(C8="","",(SUMIF(Súmula!$A:$A,Resumo!$C8,Súmula!BG:BG)+SUMIF(Súmula!$J:$J,Resumo!$C8,Súmula!BR:BR)+SUMIF(Súmula!$S:$S,Resumo!$C8,Súmula!CC:CC)+SUMIF(Súmula!$AB:$AB,Resumo!$C8,Súmula!CN:CN)+SUMIF(Súmula!$AK:$AK,Resumo!$C8,Súmula!CY:CY)+SUMIF(Súmula!$AT:$AT,Resumo!$C8,Súmula!DJ:DJ)))</f>
        <v>16</v>
      </c>
      <c r="J8" s="51">
        <f>IF(C8="","",(SUMIF(Súmula!$A:$A,Resumo!$C8,Súmula!BH:BH)+SUMIF(Súmula!$J:$J,Resumo!$C8,Súmula!BS:BS)+SUMIF(Súmula!$S:$S,Resumo!$C8,Súmula!CD:CD)+SUMIF(Súmula!$AB:$AB,Resumo!$C8,Súmula!CO:CO)+SUMIF(Súmula!$AK:$AK,Resumo!$C8,Súmula!CZ:CZ)+SUMIF(Súmula!$AT:$AT,Resumo!$C8,Súmula!DK:DK)))</f>
        <v>10</v>
      </c>
      <c r="K8" s="51">
        <f>IF(C8="","",I8-J8)</f>
        <v>6</v>
      </c>
      <c r="L8" s="51"/>
      <c r="N8" s="51" t="str">
        <f>IF(N9="",IF(C8="","",PROPER(C8)&amp;" "&amp;E8&amp;"/"&amp;D8*2),IF(C8="","",PROPER(C8)&amp;" "&amp;E8&amp;"/"&amp;D8*2&amp;","))</f>
        <v>Melli 6/8,</v>
      </c>
    </row>
    <row r="9" spans="1:14" ht="18.95" customHeight="1" x14ac:dyDescent="0.2">
      <c r="A9" s="51">
        <f>Súmula!A27</f>
        <v>2</v>
      </c>
      <c r="B9" s="62">
        <f>IF(C9="","",Súmula!L27)</f>
        <v>1905</v>
      </c>
      <c r="C9" s="61" t="str">
        <f>IF(Súmula!B27="","",Súmula!B27)</f>
        <v>FRANCISCO JR</v>
      </c>
      <c r="D9" s="51">
        <f>IF(C9="","",SUM(F9:H9))</f>
        <v>4</v>
      </c>
      <c r="E9" s="71">
        <f t="shared" ref="E9:E28" si="0">IF(C9="","",(F9*2)+G9)</f>
        <v>5</v>
      </c>
      <c r="F9" s="51">
        <f>IF(C9="","",(SUMIF(Súmula!$A:$A,Resumo!$C9,Súmula!BD:BD)+SUMIF(Súmula!$J:$J,Resumo!$C9,Súmula!BO:BO)+SUMIF(Súmula!$S:$S,Resumo!$C9,Súmula!BZ:BZ)+SUMIF(Súmula!$AB:$AB,Resumo!$C9,Súmula!CK:CK)+SUMIF(Súmula!$AK:$AK,Resumo!$C9,Súmula!CV:CV)+SUMIF(Súmula!$AT:$AT,Resumo!$C9,Súmula!DG:DG)))</f>
        <v>2</v>
      </c>
      <c r="G9" s="51">
        <f>IF(C9="","",(SUMIF(Súmula!$A:$A,Resumo!$C9,Súmula!BE:BE)+SUMIF(Súmula!$J:$J,Resumo!$C9,Súmula!BP:BP)+SUMIF(Súmula!$S:$S,Resumo!$C9,Súmula!CA:CA)+SUMIF(Súmula!$AB:$AB,Resumo!$C9,Súmula!CL:CL)+SUMIF(Súmula!$AK:$AK,Resumo!$C9,Súmula!CW:CW)+SUMIF(Súmula!$AT:$AT,Resumo!$C9,Súmula!DH:DH)))</f>
        <v>1</v>
      </c>
      <c r="H9" s="51">
        <f>IF(C9="","",(SUMIF(Súmula!$A:$A,Resumo!$C9,Súmula!BF:BF)+SUMIF(Súmula!$J:$J,Resumo!$C9,Súmula!BQ:BQ)+SUMIF(Súmula!$S:$S,Resumo!$C9,Súmula!CB:CB)+SUMIF(Súmula!$AB:$AB,Resumo!$C9,Súmula!CM:CM)+SUMIF(Súmula!$AK:$AK,Resumo!$C9,Súmula!CX:CX)+SUMIF(Súmula!$AT:$AT,Resumo!$C9,Súmula!DI:DI)))</f>
        <v>1</v>
      </c>
      <c r="I9" s="51">
        <f>IF(C9="","",(SUMIF(Súmula!$A:$A,Resumo!$C9,Súmula!BG:BG)+SUMIF(Súmula!$J:$J,Resumo!$C9,Súmula!BR:BR)+SUMIF(Súmula!$S:$S,Resumo!$C9,Súmula!CC:CC)+SUMIF(Súmula!$AB:$AB,Resumo!$C9,Súmula!CN:CN)+SUMIF(Súmula!$AK:$AK,Resumo!$C9,Súmula!CY:CY)+SUMIF(Súmula!$AT:$AT,Resumo!$C9,Súmula!DJ:DJ)))</f>
        <v>16</v>
      </c>
      <c r="J9" s="51">
        <f>IF(C9="","",(SUMIF(Súmula!$A:$A,Resumo!$C9,Súmula!BH:BH)+SUMIF(Súmula!$J:$J,Resumo!$C9,Súmula!BS:BS)+SUMIF(Súmula!$S:$S,Resumo!$C9,Súmula!CD:CD)+SUMIF(Súmula!$AB:$AB,Resumo!$C9,Súmula!CO:CO)+SUMIF(Súmula!$AK:$AK,Resumo!$C9,Súmula!CZ:CZ)+SUMIF(Súmula!$AT:$AT,Resumo!$C9,Súmula!DK:DK)))</f>
        <v>11</v>
      </c>
      <c r="K9" s="51">
        <f>IF(C9="","",I9-J9)</f>
        <v>5</v>
      </c>
      <c r="L9" s="51"/>
      <c r="N9" s="51" t="str">
        <f t="shared" ref="N9:N28" si="1">IF(N10="",IF(C9="","",PROPER(C9)&amp;" "&amp;E9&amp;"/"&amp;D9*2),IF(C9="","",PROPER(C9)&amp;" "&amp;E9&amp;"/"&amp;D9*2&amp;","))</f>
        <v>Francisco Jr 5/8,</v>
      </c>
    </row>
    <row r="10" spans="1:14" ht="18.95" customHeight="1" x14ac:dyDescent="0.2">
      <c r="A10" s="51">
        <f>Súmula!A28</f>
        <v>3</v>
      </c>
      <c r="B10" s="62">
        <f>IF(C10="","",Súmula!L28)</f>
        <v>1697</v>
      </c>
      <c r="C10" s="61" t="str">
        <f>IF(Súmula!B28="","",Súmula!B28)</f>
        <v>ACQUESTA</v>
      </c>
      <c r="D10" s="51">
        <f t="shared" ref="D10:D28" si="2">IF(C10="","",SUM(F10:H10))</f>
        <v>6</v>
      </c>
      <c r="E10" s="71">
        <f t="shared" si="0"/>
        <v>11</v>
      </c>
      <c r="F10" s="51">
        <f>IF(C10="","",(SUMIF(Súmula!$A:$A,Resumo!$C10,Súmula!BD:BD)+SUMIF(Súmula!$J:$J,Resumo!$C10,Súmula!BO:BO)+SUMIF(Súmula!$S:$S,Resumo!$C10,Súmula!BZ:BZ)+SUMIF(Súmula!$AB:$AB,Resumo!$C10,Súmula!CK:CK)+SUMIF(Súmula!$AK:$AK,Resumo!$C10,Súmula!CV:CV)+SUMIF(Súmula!$AT:$AT,Resumo!$C10,Súmula!DG:DG)))</f>
        <v>5</v>
      </c>
      <c r="G10" s="51">
        <f>IF(C10="","",(SUMIF(Súmula!$A:$A,Resumo!$C10,Súmula!BE:BE)+SUMIF(Súmula!$J:$J,Resumo!$C10,Súmula!BP:BP)+SUMIF(Súmula!$S:$S,Resumo!$C10,Súmula!CA:CA)+SUMIF(Súmula!$AB:$AB,Resumo!$C10,Súmula!CL:CL)+SUMIF(Súmula!$AK:$AK,Resumo!$C10,Súmula!CW:CW)+SUMIF(Súmula!$AT:$AT,Resumo!$C10,Súmula!DH:DH)))</f>
        <v>1</v>
      </c>
      <c r="H10" s="51">
        <f>IF(C10="","",(SUMIF(Súmula!$A:$A,Resumo!$C10,Súmula!BF:BF)+SUMIF(Súmula!$J:$J,Resumo!$C10,Súmula!BQ:BQ)+SUMIF(Súmula!$S:$S,Resumo!$C10,Súmula!CB:CB)+SUMIF(Súmula!$AB:$AB,Resumo!$C10,Súmula!CM:CM)+SUMIF(Súmula!$AK:$AK,Resumo!$C10,Súmula!CX:CX)+SUMIF(Súmula!$AT:$AT,Resumo!$C10,Súmula!DI:DI)))</f>
        <v>0</v>
      </c>
      <c r="I10" s="51">
        <f>IF(C10="","",(SUMIF(Súmula!$A:$A,Resumo!$C10,Súmula!BG:BG)+SUMIF(Súmula!$J:$J,Resumo!$C10,Súmula!BR:BR)+SUMIF(Súmula!$S:$S,Resumo!$C10,Súmula!CC:CC)+SUMIF(Súmula!$AB:$AB,Resumo!$C10,Súmula!CN:CN)+SUMIF(Súmula!$AK:$AK,Resumo!$C10,Súmula!CY:CY)+SUMIF(Súmula!$AT:$AT,Resumo!$C10,Súmula!DJ:DJ)))</f>
        <v>32</v>
      </c>
      <c r="J10" s="51">
        <f>IF(C10="","",(SUMIF(Súmula!$A:$A,Resumo!$C10,Súmula!BH:BH)+SUMIF(Súmula!$J:$J,Resumo!$C10,Súmula!BS:BS)+SUMIF(Súmula!$S:$S,Resumo!$C10,Súmula!CD:CD)+SUMIF(Súmula!$AB:$AB,Resumo!$C10,Súmula!CO:CO)+SUMIF(Súmula!$AK:$AK,Resumo!$C10,Súmula!CZ:CZ)+SUMIF(Súmula!$AT:$AT,Resumo!$C10,Súmula!DK:DK)))</f>
        <v>17</v>
      </c>
      <c r="K10" s="51">
        <f t="shared" ref="K10:K28" si="3">IF(C10="","",I10-J10)</f>
        <v>15</v>
      </c>
      <c r="L10" s="51"/>
      <c r="N10" s="51" t="str">
        <f t="shared" si="1"/>
        <v>Acquesta 11/12,</v>
      </c>
    </row>
    <row r="11" spans="1:14" ht="18.95" customHeight="1" x14ac:dyDescent="0.2">
      <c r="A11" s="51">
        <f>Súmula!A29</f>
        <v>4</v>
      </c>
      <c r="B11" s="62">
        <f>IF(C11="","",Súmula!L29)</f>
        <v>935</v>
      </c>
      <c r="C11" s="61" t="str">
        <f>IF(Súmula!B29="","",Súmula!B29)</f>
        <v>HYLSON</v>
      </c>
      <c r="D11" s="51">
        <f t="shared" si="2"/>
        <v>3</v>
      </c>
      <c r="E11" s="71">
        <f t="shared" si="0"/>
        <v>5</v>
      </c>
      <c r="F11" s="51">
        <f>IF(C11="","",(SUMIF(Súmula!$A:$A,Resumo!$C11,Súmula!BD:BD)+SUMIF(Súmula!$J:$J,Resumo!$C11,Súmula!BO:BO)+SUMIF(Súmula!$S:$S,Resumo!$C11,Súmula!BZ:BZ)+SUMIF(Súmula!$AB:$AB,Resumo!$C11,Súmula!CK:CK)+SUMIF(Súmula!$AK:$AK,Resumo!$C11,Súmula!CV:CV)+SUMIF(Súmula!$AT:$AT,Resumo!$C11,Súmula!DG:DG)))</f>
        <v>2</v>
      </c>
      <c r="G11" s="51">
        <f>IF(C11="","",(SUMIF(Súmula!$A:$A,Resumo!$C11,Súmula!BE:BE)+SUMIF(Súmula!$J:$J,Resumo!$C11,Súmula!BP:BP)+SUMIF(Súmula!$S:$S,Resumo!$C11,Súmula!CA:CA)+SUMIF(Súmula!$AB:$AB,Resumo!$C11,Súmula!CL:CL)+SUMIF(Súmula!$AK:$AK,Resumo!$C11,Súmula!CW:CW)+SUMIF(Súmula!$AT:$AT,Resumo!$C11,Súmula!DH:DH)))</f>
        <v>1</v>
      </c>
      <c r="H11" s="51">
        <f>IF(C11="","",(SUMIF(Súmula!$A:$A,Resumo!$C11,Súmula!BF:BF)+SUMIF(Súmula!$J:$J,Resumo!$C11,Súmula!BQ:BQ)+SUMIF(Súmula!$S:$S,Resumo!$C11,Súmula!CB:CB)+SUMIF(Súmula!$AB:$AB,Resumo!$C11,Súmula!CM:CM)+SUMIF(Súmula!$AK:$AK,Resumo!$C11,Súmula!CX:CX)+SUMIF(Súmula!$AT:$AT,Resumo!$C11,Súmula!DI:DI)))</f>
        <v>0</v>
      </c>
      <c r="I11" s="51">
        <f>IF(C11="","",(SUMIF(Súmula!$A:$A,Resumo!$C11,Súmula!BG:BG)+SUMIF(Súmula!$J:$J,Resumo!$C11,Súmula!BR:BR)+SUMIF(Súmula!$S:$S,Resumo!$C11,Súmula!CC:CC)+SUMIF(Súmula!$AB:$AB,Resumo!$C11,Súmula!CN:CN)+SUMIF(Súmula!$AK:$AK,Resumo!$C11,Súmula!CY:CY)+SUMIF(Súmula!$AT:$AT,Resumo!$C11,Súmula!DJ:DJ)))</f>
        <v>15</v>
      </c>
      <c r="J11" s="51">
        <f>IF(C11="","",(SUMIF(Súmula!$A:$A,Resumo!$C11,Súmula!BH:BH)+SUMIF(Súmula!$J:$J,Resumo!$C11,Súmula!BS:BS)+SUMIF(Súmula!$S:$S,Resumo!$C11,Súmula!CD:CD)+SUMIF(Súmula!$AB:$AB,Resumo!$C11,Súmula!CO:CO)+SUMIF(Súmula!$AK:$AK,Resumo!$C11,Súmula!CZ:CZ)+SUMIF(Súmula!$AT:$AT,Resumo!$C11,Súmula!DK:DK)))</f>
        <v>7</v>
      </c>
      <c r="K11" s="51">
        <f t="shared" si="3"/>
        <v>8</v>
      </c>
      <c r="L11" s="51"/>
      <c r="N11" s="51" t="str">
        <f t="shared" si="1"/>
        <v>Hylson 5/6,</v>
      </c>
    </row>
    <row r="12" spans="1:14" ht="18.95" customHeight="1" x14ac:dyDescent="0.2">
      <c r="A12" s="51">
        <f>Súmula!A30</f>
        <v>5</v>
      </c>
      <c r="B12" s="62">
        <f>IF(C12="","",Súmula!L30)</f>
        <v>2524</v>
      </c>
      <c r="C12" s="61" t="str">
        <f>IF(Súmula!B30="","",Súmula!B30)</f>
        <v>MELLI JR</v>
      </c>
      <c r="D12" s="51">
        <f t="shared" si="2"/>
        <v>6</v>
      </c>
      <c r="E12" s="71">
        <f t="shared" si="0"/>
        <v>8</v>
      </c>
      <c r="F12" s="51">
        <f>IF(C12="","",(SUMIF(Súmula!$A:$A,Resumo!$C12,Súmula!BD:BD)+SUMIF(Súmula!$J:$J,Resumo!$C12,Súmula!BO:BO)+SUMIF(Súmula!$S:$S,Resumo!$C12,Súmula!BZ:BZ)+SUMIF(Súmula!$AB:$AB,Resumo!$C12,Súmula!CK:CK)+SUMIF(Súmula!$AK:$AK,Resumo!$C12,Súmula!CV:CV)+SUMIF(Súmula!$AT:$AT,Resumo!$C12,Súmula!DG:DG)))</f>
        <v>3</v>
      </c>
      <c r="G12" s="51">
        <f>IF(C12="","",(SUMIF(Súmula!$A:$A,Resumo!$C12,Súmula!BE:BE)+SUMIF(Súmula!$J:$J,Resumo!$C12,Súmula!BP:BP)+SUMIF(Súmula!$S:$S,Resumo!$C12,Súmula!CA:CA)+SUMIF(Súmula!$AB:$AB,Resumo!$C12,Súmula!CL:CL)+SUMIF(Súmula!$AK:$AK,Resumo!$C12,Súmula!CW:CW)+SUMIF(Súmula!$AT:$AT,Resumo!$C12,Súmula!DH:DH)))</f>
        <v>2</v>
      </c>
      <c r="H12" s="51">
        <f>IF(C12="","",(SUMIF(Súmula!$A:$A,Resumo!$C12,Súmula!BF:BF)+SUMIF(Súmula!$J:$J,Resumo!$C12,Súmula!BQ:BQ)+SUMIF(Súmula!$S:$S,Resumo!$C12,Súmula!CB:CB)+SUMIF(Súmula!$AB:$AB,Resumo!$C12,Súmula!CM:CM)+SUMIF(Súmula!$AK:$AK,Resumo!$C12,Súmula!CX:CX)+SUMIF(Súmula!$AT:$AT,Resumo!$C12,Súmula!DI:DI)))</f>
        <v>1</v>
      </c>
      <c r="I12" s="51">
        <f>IF(C12="","",(SUMIF(Súmula!$A:$A,Resumo!$C12,Súmula!BG:BG)+SUMIF(Súmula!$J:$J,Resumo!$C12,Súmula!BR:BR)+SUMIF(Súmula!$S:$S,Resumo!$C12,Súmula!CC:CC)+SUMIF(Súmula!$AB:$AB,Resumo!$C12,Súmula!CN:CN)+SUMIF(Súmula!$AK:$AK,Resumo!$C12,Súmula!CY:CY)+SUMIF(Súmula!$AT:$AT,Resumo!$C12,Súmula!DJ:DJ)))</f>
        <v>21</v>
      </c>
      <c r="J12" s="51">
        <f>IF(C12="","",(SUMIF(Súmula!$A:$A,Resumo!$C12,Súmula!BH:BH)+SUMIF(Súmula!$J:$J,Resumo!$C12,Súmula!BS:BS)+SUMIF(Súmula!$S:$S,Resumo!$C12,Súmula!CD:CD)+SUMIF(Súmula!$AB:$AB,Resumo!$C12,Súmula!CO:CO)+SUMIF(Súmula!$AK:$AK,Resumo!$C12,Súmula!CZ:CZ)+SUMIF(Súmula!$AT:$AT,Resumo!$C12,Súmula!DK:DK)))</f>
        <v>17</v>
      </c>
      <c r="K12" s="51">
        <f t="shared" si="3"/>
        <v>4</v>
      </c>
      <c r="L12" s="51"/>
      <c r="N12" s="51" t="str">
        <f t="shared" si="1"/>
        <v>Melli Jr 8/12,</v>
      </c>
    </row>
    <row r="13" spans="1:14" ht="18" customHeight="1" x14ac:dyDescent="0.2">
      <c r="A13" s="51">
        <f>Súmula!A31</f>
        <v>6</v>
      </c>
      <c r="B13" s="62">
        <f>IF(C13="","",Súmula!L31)</f>
        <v>2616</v>
      </c>
      <c r="C13" s="61" t="str">
        <f>IF(Súmula!B31="","",Súmula!B31)</f>
        <v>PEDRINHO</v>
      </c>
      <c r="D13" s="51">
        <f t="shared" si="2"/>
        <v>6</v>
      </c>
      <c r="E13" s="71">
        <f t="shared" si="0"/>
        <v>9</v>
      </c>
      <c r="F13" s="51">
        <f>IF(C13="","",(SUMIF(Súmula!$A:$A,Resumo!$C13,Súmula!BD:BD)+SUMIF(Súmula!$J:$J,Resumo!$C13,Súmula!BO:BO)+SUMIF(Súmula!$S:$S,Resumo!$C13,Súmula!BZ:BZ)+SUMIF(Súmula!$AB:$AB,Resumo!$C13,Súmula!CK:CK)+SUMIF(Súmula!$AK:$AK,Resumo!$C13,Súmula!CV:CV)+SUMIF(Súmula!$AT:$AT,Resumo!$C13,Súmula!DG:DG)))</f>
        <v>4</v>
      </c>
      <c r="G13" s="51">
        <f>IF(C13="","",(SUMIF(Súmula!$A:$A,Resumo!$C13,Súmula!BE:BE)+SUMIF(Súmula!$J:$J,Resumo!$C13,Súmula!BP:BP)+SUMIF(Súmula!$S:$S,Resumo!$C13,Súmula!CA:CA)+SUMIF(Súmula!$AB:$AB,Resumo!$C13,Súmula!CL:CL)+SUMIF(Súmula!$AK:$AK,Resumo!$C13,Súmula!CW:CW)+SUMIF(Súmula!$AT:$AT,Resumo!$C13,Súmula!DH:DH)))</f>
        <v>1</v>
      </c>
      <c r="H13" s="51">
        <f>IF(C13="","",(SUMIF(Súmula!$A:$A,Resumo!$C13,Súmula!BF:BF)+SUMIF(Súmula!$J:$J,Resumo!$C13,Súmula!BQ:BQ)+SUMIF(Súmula!$S:$S,Resumo!$C13,Súmula!CB:CB)+SUMIF(Súmula!$AB:$AB,Resumo!$C13,Súmula!CM:CM)+SUMIF(Súmula!$AK:$AK,Resumo!$C13,Súmula!CX:CX)+SUMIF(Súmula!$AT:$AT,Resumo!$C13,Súmula!DI:DI)))</f>
        <v>1</v>
      </c>
      <c r="I13" s="51">
        <f>IF(C13="","",(SUMIF(Súmula!$A:$A,Resumo!$C13,Súmula!BG:BG)+SUMIF(Súmula!$J:$J,Resumo!$C13,Súmula!BR:BR)+SUMIF(Súmula!$S:$S,Resumo!$C13,Súmula!CC:CC)+SUMIF(Súmula!$AB:$AB,Resumo!$C13,Súmula!CN:CN)+SUMIF(Súmula!$AK:$AK,Resumo!$C13,Súmula!CY:CY)+SUMIF(Súmula!$AT:$AT,Resumo!$C13,Súmula!DJ:DJ)))</f>
        <v>26</v>
      </c>
      <c r="J13" s="51">
        <f>IF(C13="","",(SUMIF(Súmula!$A:$A,Resumo!$C13,Súmula!BH:BH)+SUMIF(Súmula!$J:$J,Resumo!$C13,Súmula!BS:BS)+SUMIF(Súmula!$S:$S,Resumo!$C13,Súmula!CD:CD)+SUMIF(Súmula!$AB:$AB,Resumo!$C13,Súmula!CO:CO)+SUMIF(Súmula!$AK:$AK,Resumo!$C13,Súmula!CZ:CZ)+SUMIF(Súmula!$AT:$AT,Resumo!$C13,Súmula!DK:DK)))</f>
        <v>20</v>
      </c>
      <c r="K13" s="51">
        <f t="shared" si="3"/>
        <v>6</v>
      </c>
      <c r="L13" s="51"/>
      <c r="N13" s="51" t="str">
        <f t="shared" si="1"/>
        <v>Pedrinho 9/12,</v>
      </c>
    </row>
    <row r="14" spans="1:14" ht="18.95" customHeight="1" x14ac:dyDescent="0.2">
      <c r="A14" s="51" t="str">
        <f>Súmula!A32</f>
        <v>R1</v>
      </c>
      <c r="B14" s="62">
        <f>IF(C14="","",Súmula!L32)</f>
        <v>2521</v>
      </c>
      <c r="C14" s="61" t="str">
        <f>IF(Súmula!B32="","",Súmula!B32)</f>
        <v>FEOLA</v>
      </c>
      <c r="D14" s="51">
        <f t="shared" si="2"/>
        <v>3</v>
      </c>
      <c r="E14" s="71">
        <f t="shared" si="0"/>
        <v>4</v>
      </c>
      <c r="F14" s="51">
        <f>IF(C14="","",(SUMIF(Súmula!$A:$A,Resumo!$C14,Súmula!BD:BD)+SUMIF(Súmula!$J:$J,Resumo!$C14,Súmula!BO:BO)+SUMIF(Súmula!$S:$S,Resumo!$C14,Súmula!BZ:BZ)+SUMIF(Súmula!$AB:$AB,Resumo!$C14,Súmula!CK:CK)+SUMIF(Súmula!$AK:$AK,Resumo!$C14,Súmula!CV:CV)+SUMIF(Súmula!$AT:$AT,Resumo!$C14,Súmula!DG:DG)))</f>
        <v>2</v>
      </c>
      <c r="G14" s="51">
        <f>IF(C14="","",(SUMIF(Súmula!$A:$A,Resumo!$C14,Súmula!BE:BE)+SUMIF(Súmula!$J:$J,Resumo!$C14,Súmula!BP:BP)+SUMIF(Súmula!$S:$S,Resumo!$C14,Súmula!CA:CA)+SUMIF(Súmula!$AB:$AB,Resumo!$C14,Súmula!CL:CL)+SUMIF(Súmula!$AK:$AK,Resumo!$C14,Súmula!CW:CW)+SUMIF(Súmula!$AT:$AT,Resumo!$C14,Súmula!DH:DH)))</f>
        <v>0</v>
      </c>
      <c r="H14" s="51">
        <f>IF(C14="","",(SUMIF(Súmula!$A:$A,Resumo!$C14,Súmula!BF:BF)+SUMIF(Súmula!$J:$J,Resumo!$C14,Súmula!BQ:BQ)+SUMIF(Súmula!$S:$S,Resumo!$C14,Súmula!CB:CB)+SUMIF(Súmula!$AB:$AB,Resumo!$C14,Súmula!CM:CM)+SUMIF(Súmula!$AK:$AK,Resumo!$C14,Súmula!CX:CX)+SUMIF(Súmula!$AT:$AT,Resumo!$C14,Súmula!DI:DI)))</f>
        <v>1</v>
      </c>
      <c r="I14" s="51">
        <f>IF(C14="","",(SUMIF(Súmula!$A:$A,Resumo!$C14,Súmula!BG:BG)+SUMIF(Súmula!$J:$J,Resumo!$C14,Súmula!BR:BR)+SUMIF(Súmula!$S:$S,Resumo!$C14,Súmula!CC:CC)+SUMIF(Súmula!$AB:$AB,Resumo!$C14,Súmula!CN:CN)+SUMIF(Súmula!$AK:$AK,Resumo!$C14,Súmula!CY:CY)+SUMIF(Súmula!$AT:$AT,Resumo!$C14,Súmula!DJ:DJ)))</f>
        <v>12</v>
      </c>
      <c r="J14" s="51">
        <f>IF(C14="","",(SUMIF(Súmula!$A:$A,Resumo!$C14,Súmula!BH:BH)+SUMIF(Súmula!$J:$J,Resumo!$C14,Súmula!BS:BS)+SUMIF(Súmula!$S:$S,Resumo!$C14,Súmula!CD:CD)+SUMIF(Súmula!$AB:$AB,Resumo!$C14,Súmula!CO:CO)+SUMIF(Súmula!$AK:$AK,Resumo!$C14,Súmula!CZ:CZ)+SUMIF(Súmula!$AT:$AT,Resumo!$C14,Súmula!DK:DK)))</f>
        <v>12</v>
      </c>
      <c r="K14" s="51">
        <f t="shared" si="3"/>
        <v>0</v>
      </c>
      <c r="L14" s="51"/>
      <c r="N14" s="51" t="str">
        <f t="shared" si="1"/>
        <v>Feola 4/6,</v>
      </c>
    </row>
    <row r="15" spans="1:14" ht="18.95" customHeight="1" x14ac:dyDescent="0.2">
      <c r="A15" s="51" t="str">
        <f>Súmula!A33</f>
        <v>R2</v>
      </c>
      <c r="B15" s="62">
        <f>IF(C15="","",Súmula!L33)</f>
        <v>996</v>
      </c>
      <c r="C15" s="61" t="str">
        <f>IF(Súmula!B33="","",Súmula!B33)</f>
        <v>DENTINHO</v>
      </c>
      <c r="D15" s="51">
        <f t="shared" si="2"/>
        <v>2</v>
      </c>
      <c r="E15" s="71">
        <f t="shared" si="0"/>
        <v>4</v>
      </c>
      <c r="F15" s="51">
        <f>IF(C15="","",(SUMIF(Súmula!$A:$A,Resumo!$C15,Súmula!BD:BD)+SUMIF(Súmula!$J:$J,Resumo!$C15,Súmula!BO:BO)+SUMIF(Súmula!$S:$S,Resumo!$C15,Súmula!BZ:BZ)+SUMIF(Súmula!$AB:$AB,Resumo!$C15,Súmula!CK:CK)+SUMIF(Súmula!$AK:$AK,Resumo!$C15,Súmula!CV:CV)+SUMIF(Súmula!$AT:$AT,Resumo!$C15,Súmula!DG:DG)))</f>
        <v>2</v>
      </c>
      <c r="G15" s="51">
        <f>IF(C15="","",(SUMIF(Súmula!$A:$A,Resumo!$C15,Súmula!BE:BE)+SUMIF(Súmula!$J:$J,Resumo!$C15,Súmula!BP:BP)+SUMIF(Súmula!$S:$S,Resumo!$C15,Súmula!CA:CA)+SUMIF(Súmula!$AB:$AB,Resumo!$C15,Súmula!CL:CL)+SUMIF(Súmula!$AK:$AK,Resumo!$C15,Súmula!CW:CW)+SUMIF(Súmula!$AT:$AT,Resumo!$C15,Súmula!DH:DH)))</f>
        <v>0</v>
      </c>
      <c r="H15" s="51">
        <f>IF(C15="","",(SUMIF(Súmula!$A:$A,Resumo!$C15,Súmula!BF:BF)+SUMIF(Súmula!$J:$J,Resumo!$C15,Súmula!BQ:BQ)+SUMIF(Súmula!$S:$S,Resumo!$C15,Súmula!CB:CB)+SUMIF(Súmula!$AB:$AB,Resumo!$C15,Súmula!CM:CM)+SUMIF(Súmula!$AK:$AK,Resumo!$C15,Súmula!CX:CX)+SUMIF(Súmula!$AT:$AT,Resumo!$C15,Súmula!DI:DI)))</f>
        <v>0</v>
      </c>
      <c r="I15" s="51">
        <f>IF(C15="","",(SUMIF(Súmula!$A:$A,Resumo!$C15,Súmula!BG:BG)+SUMIF(Súmula!$J:$J,Resumo!$C15,Súmula!BR:BR)+SUMIF(Súmula!$S:$S,Resumo!$C15,Súmula!CC:CC)+SUMIF(Súmula!$AB:$AB,Resumo!$C15,Súmula!CN:CN)+SUMIF(Súmula!$AK:$AK,Resumo!$C15,Súmula!CY:CY)+SUMIF(Súmula!$AT:$AT,Resumo!$C15,Súmula!DJ:DJ)))</f>
        <v>12</v>
      </c>
      <c r="J15" s="51">
        <f>IF(C15="","",(SUMIF(Súmula!$A:$A,Resumo!$C15,Súmula!BH:BH)+SUMIF(Súmula!$J:$J,Resumo!$C15,Súmula!BS:BS)+SUMIF(Súmula!$S:$S,Resumo!$C15,Súmula!CD:CD)+SUMIF(Súmula!$AB:$AB,Resumo!$C15,Súmula!CO:CO)+SUMIF(Súmula!$AK:$AK,Resumo!$C15,Súmula!CZ:CZ)+SUMIF(Súmula!$AT:$AT,Resumo!$C15,Súmula!DK:DK)))</f>
        <v>8</v>
      </c>
      <c r="K15" s="51">
        <f t="shared" si="3"/>
        <v>4</v>
      </c>
      <c r="L15" s="51"/>
      <c r="N15" s="51" t="str">
        <f t="shared" si="1"/>
        <v>Dentinho 4/4,</v>
      </c>
    </row>
    <row r="16" spans="1:14" ht="18.95" customHeight="1" x14ac:dyDescent="0.2">
      <c r="A16" s="51" t="str">
        <f>Súmula!A34</f>
        <v>R3</v>
      </c>
      <c r="B16" s="62">
        <f>IF(C16="","",Súmula!L34)</f>
        <v>995</v>
      </c>
      <c r="C16" s="61" t="str">
        <f>IF(Súmula!B34="","",Súmula!B34)</f>
        <v>WENDEL</v>
      </c>
      <c r="D16" s="51">
        <f t="shared" si="2"/>
        <v>2</v>
      </c>
      <c r="E16" s="71">
        <f t="shared" si="0"/>
        <v>0</v>
      </c>
      <c r="F16" s="51">
        <f>IF(C16="","",(SUMIF(Súmula!$A:$A,Resumo!$C16,Súmula!BD:BD)+SUMIF(Súmula!$J:$J,Resumo!$C16,Súmula!BO:BO)+SUMIF(Súmula!$S:$S,Resumo!$C16,Súmula!BZ:BZ)+SUMIF(Súmula!$AB:$AB,Resumo!$C16,Súmula!CK:CK)+SUMIF(Súmula!$AK:$AK,Resumo!$C16,Súmula!CV:CV)+SUMIF(Súmula!$AT:$AT,Resumo!$C16,Súmula!DG:DG)))</f>
        <v>0</v>
      </c>
      <c r="G16" s="51">
        <f>IF(C16="","",(SUMIF(Súmula!$A:$A,Resumo!$C16,Súmula!BE:BE)+SUMIF(Súmula!$J:$J,Resumo!$C16,Súmula!BP:BP)+SUMIF(Súmula!$S:$S,Resumo!$C16,Súmula!CA:CA)+SUMIF(Súmula!$AB:$AB,Resumo!$C16,Súmula!CL:CL)+SUMIF(Súmula!$AK:$AK,Resumo!$C16,Súmula!CW:CW)+SUMIF(Súmula!$AT:$AT,Resumo!$C16,Súmula!DH:DH)))</f>
        <v>0</v>
      </c>
      <c r="H16" s="51">
        <f>IF(C16="","",(SUMIF(Súmula!$A:$A,Resumo!$C16,Súmula!BF:BF)+SUMIF(Súmula!$J:$J,Resumo!$C16,Súmula!BQ:BQ)+SUMIF(Súmula!$S:$S,Resumo!$C16,Súmula!CB:CB)+SUMIF(Súmula!$AB:$AB,Resumo!$C16,Súmula!CM:CM)+SUMIF(Súmula!$AK:$AK,Resumo!$C16,Súmula!CX:CX)+SUMIF(Súmula!$AT:$AT,Resumo!$C16,Súmula!DI:DI)))</f>
        <v>2</v>
      </c>
      <c r="I16" s="51">
        <f>IF(C16="","",(SUMIF(Súmula!$A:$A,Resumo!$C16,Súmula!BG:BG)+SUMIF(Súmula!$J:$J,Resumo!$C16,Súmula!BR:BR)+SUMIF(Súmula!$S:$S,Resumo!$C16,Súmula!CC:CC)+SUMIF(Súmula!$AB:$AB,Resumo!$C16,Súmula!CN:CN)+SUMIF(Súmula!$AK:$AK,Resumo!$C16,Súmula!CY:CY)+SUMIF(Súmula!$AT:$AT,Resumo!$C16,Súmula!DJ:DJ)))</f>
        <v>4</v>
      </c>
      <c r="J16" s="51">
        <f>IF(C16="","",(SUMIF(Súmula!$A:$A,Resumo!$C16,Súmula!BH:BH)+SUMIF(Súmula!$J:$J,Resumo!$C16,Súmula!BS:BS)+SUMIF(Súmula!$S:$S,Resumo!$C16,Súmula!CD:CD)+SUMIF(Súmula!$AB:$AB,Resumo!$C16,Súmula!CO:CO)+SUMIF(Súmula!$AK:$AK,Resumo!$C16,Súmula!CZ:CZ)+SUMIF(Súmula!$AT:$AT,Resumo!$C16,Súmula!DK:DK)))</f>
        <v>6</v>
      </c>
      <c r="K16" s="51">
        <f t="shared" si="3"/>
        <v>-2</v>
      </c>
      <c r="L16" s="51"/>
      <c r="N16" s="51" t="str">
        <f t="shared" si="1"/>
        <v>Wendel 0/4,</v>
      </c>
    </row>
    <row r="17" spans="1:14" ht="18.95" customHeight="1" x14ac:dyDescent="0.2">
      <c r="A17" s="51" t="str">
        <f>Súmula!A35</f>
        <v>R4</v>
      </c>
      <c r="B17" s="62">
        <f>IF(C17="","",Súmula!L35)</f>
        <v>2561</v>
      </c>
      <c r="C17" s="61" t="str">
        <f>IF(Súmula!B35="","",Súmula!B35)</f>
        <v>BERTUCCI</v>
      </c>
      <c r="D17" s="51">
        <f t="shared" si="2"/>
        <v>0</v>
      </c>
      <c r="E17" s="71">
        <f t="shared" si="0"/>
        <v>0</v>
      </c>
      <c r="F17" s="51">
        <f>IF(C17="","",(SUMIF(Súmula!$A:$A,Resumo!$C17,Súmula!BD:BD)+SUMIF(Súmula!$J:$J,Resumo!$C17,Súmula!BO:BO)+SUMIF(Súmula!$S:$S,Resumo!$C17,Súmula!BZ:BZ)+SUMIF(Súmula!$AB:$AB,Resumo!$C17,Súmula!CK:CK)+SUMIF(Súmula!$AK:$AK,Resumo!$C17,Súmula!CV:CV)+SUMIF(Súmula!$AT:$AT,Resumo!$C17,Súmula!DG:DG)))</f>
        <v>0</v>
      </c>
      <c r="G17" s="51">
        <f>IF(C17="","",(SUMIF(Súmula!$A:$A,Resumo!$C17,Súmula!BE:BE)+SUMIF(Súmula!$J:$J,Resumo!$C17,Súmula!BP:BP)+SUMIF(Súmula!$S:$S,Resumo!$C17,Súmula!CA:CA)+SUMIF(Súmula!$AB:$AB,Resumo!$C17,Súmula!CL:CL)+SUMIF(Súmula!$AK:$AK,Resumo!$C17,Súmula!CW:CW)+SUMIF(Súmula!$AT:$AT,Resumo!$C17,Súmula!DH:DH)))</f>
        <v>0</v>
      </c>
      <c r="H17" s="51">
        <f>IF(C17="","",(SUMIF(Súmula!$A:$A,Resumo!$C17,Súmula!BF:BF)+SUMIF(Súmula!$J:$J,Resumo!$C17,Súmula!BQ:BQ)+SUMIF(Súmula!$S:$S,Resumo!$C17,Súmula!CB:CB)+SUMIF(Súmula!$AB:$AB,Resumo!$C17,Súmula!CM:CM)+SUMIF(Súmula!$AK:$AK,Resumo!$C17,Súmula!CX:CX)+SUMIF(Súmula!$AT:$AT,Resumo!$C17,Súmula!DI:DI)))</f>
        <v>0</v>
      </c>
      <c r="I17" s="51">
        <f>IF(C17="","",(SUMIF(Súmula!$A:$A,Resumo!$C17,Súmula!BG:BG)+SUMIF(Súmula!$J:$J,Resumo!$C17,Súmula!BR:BR)+SUMIF(Súmula!$S:$S,Resumo!$C17,Súmula!CC:CC)+SUMIF(Súmula!$AB:$AB,Resumo!$C17,Súmula!CN:CN)+SUMIF(Súmula!$AK:$AK,Resumo!$C17,Súmula!CY:CY)+SUMIF(Súmula!$AT:$AT,Resumo!$C17,Súmula!DJ:DJ)))</f>
        <v>0</v>
      </c>
      <c r="J17" s="51">
        <f>IF(C17="","",(SUMIF(Súmula!$A:$A,Resumo!$C17,Súmula!BH:BH)+SUMIF(Súmula!$J:$J,Resumo!$C17,Súmula!BS:BS)+SUMIF(Súmula!$S:$S,Resumo!$C17,Súmula!CD:CD)+SUMIF(Súmula!$AB:$AB,Resumo!$C17,Súmula!CO:CO)+SUMIF(Súmula!$AK:$AK,Resumo!$C17,Súmula!CZ:CZ)+SUMIF(Súmula!$AT:$AT,Resumo!$C17,Súmula!DK:DK)))</f>
        <v>0</v>
      </c>
      <c r="K17" s="51">
        <f t="shared" si="3"/>
        <v>0</v>
      </c>
      <c r="L17" s="51"/>
      <c r="N17" s="51" t="str">
        <f t="shared" si="1"/>
        <v>Bertucci 0/0,</v>
      </c>
    </row>
    <row r="18" spans="1:14" ht="18.95" customHeight="1" x14ac:dyDescent="0.2">
      <c r="A18" s="51" t="str">
        <f>Súmula!A36</f>
        <v>R5</v>
      </c>
      <c r="B18" s="62">
        <f>IF(C18="","",Súmula!L36)</f>
        <v>2416</v>
      </c>
      <c r="C18" s="61" t="str">
        <f>IF(Súmula!B36="","",Súmula!B36)</f>
        <v>FRANK</v>
      </c>
      <c r="D18" s="51">
        <f t="shared" si="2"/>
        <v>0</v>
      </c>
      <c r="E18" s="71">
        <f t="shared" si="0"/>
        <v>0</v>
      </c>
      <c r="F18" s="51">
        <f>IF(C18="","",(SUMIF(Súmula!$A:$A,Resumo!$C18,Súmula!BD:BD)+SUMIF(Súmula!$J:$J,Resumo!$C18,Súmula!BO:BO)+SUMIF(Súmula!$S:$S,Resumo!$C18,Súmula!BZ:BZ)+SUMIF(Súmula!$AB:$AB,Resumo!$C18,Súmula!CK:CK)+SUMIF(Súmula!$AK:$AK,Resumo!$C18,Súmula!CV:CV)+SUMIF(Súmula!$AT:$AT,Resumo!$C18,Súmula!DG:DG)))</f>
        <v>0</v>
      </c>
      <c r="G18" s="51">
        <f>IF(C18="","",(SUMIF(Súmula!$A:$A,Resumo!$C18,Súmula!BE:BE)+SUMIF(Súmula!$J:$J,Resumo!$C18,Súmula!BP:BP)+SUMIF(Súmula!$S:$S,Resumo!$C18,Súmula!CA:CA)+SUMIF(Súmula!$AB:$AB,Resumo!$C18,Súmula!CL:CL)+SUMIF(Súmula!$AK:$AK,Resumo!$C18,Súmula!CW:CW)+SUMIF(Súmula!$AT:$AT,Resumo!$C18,Súmula!DH:DH)))</f>
        <v>0</v>
      </c>
      <c r="H18" s="51">
        <f>IF(C18="","",(SUMIF(Súmula!$A:$A,Resumo!$C18,Súmula!BF:BF)+SUMIF(Súmula!$J:$J,Resumo!$C18,Súmula!BQ:BQ)+SUMIF(Súmula!$S:$S,Resumo!$C18,Súmula!CB:CB)+SUMIF(Súmula!$AB:$AB,Resumo!$C18,Súmula!CM:CM)+SUMIF(Súmula!$AK:$AK,Resumo!$C18,Súmula!CX:CX)+SUMIF(Súmula!$AT:$AT,Resumo!$C18,Súmula!DI:DI)))</f>
        <v>0</v>
      </c>
      <c r="I18" s="51">
        <f>IF(C18="","",(SUMIF(Súmula!$A:$A,Resumo!$C18,Súmula!BG:BG)+SUMIF(Súmula!$J:$J,Resumo!$C18,Súmula!BR:BR)+SUMIF(Súmula!$S:$S,Resumo!$C18,Súmula!CC:CC)+SUMIF(Súmula!$AB:$AB,Resumo!$C18,Súmula!CN:CN)+SUMIF(Súmula!$AK:$AK,Resumo!$C18,Súmula!CY:CY)+SUMIF(Súmula!$AT:$AT,Resumo!$C18,Súmula!DJ:DJ)))</f>
        <v>0</v>
      </c>
      <c r="J18" s="51">
        <f>IF(C18="","",(SUMIF(Súmula!$A:$A,Resumo!$C18,Súmula!BH:BH)+SUMIF(Súmula!$J:$J,Resumo!$C18,Súmula!BS:BS)+SUMIF(Súmula!$S:$S,Resumo!$C18,Súmula!CD:CD)+SUMIF(Súmula!$AB:$AB,Resumo!$C18,Súmula!CO:CO)+SUMIF(Súmula!$AK:$AK,Resumo!$C18,Súmula!CZ:CZ)+SUMIF(Súmula!$AT:$AT,Resumo!$C18,Súmula!DK:DK)))</f>
        <v>0</v>
      </c>
      <c r="K18" s="51">
        <f t="shared" si="3"/>
        <v>0</v>
      </c>
      <c r="L18" s="51"/>
      <c r="N18" s="51" t="str">
        <f t="shared" si="1"/>
        <v>Frank 0/0</v>
      </c>
    </row>
    <row r="19" spans="1:14" ht="18.95" customHeight="1" x14ac:dyDescent="0.2">
      <c r="A19" s="51" t="str">
        <f>Súmula!A37</f>
        <v>R6</v>
      </c>
      <c r="B19" s="62" t="str">
        <f>IF(C19="","",Súmula!L37)</f>
        <v/>
      </c>
      <c r="C19" s="61" t="str">
        <f>IF(Súmula!B37="","",Súmula!B37)</f>
        <v/>
      </c>
      <c r="D19" s="51" t="str">
        <f t="shared" si="2"/>
        <v/>
      </c>
      <c r="E19" s="71" t="str">
        <f t="shared" si="0"/>
        <v/>
      </c>
      <c r="F19" s="51" t="str">
        <f>IF(C19="","",(SUMIF(Súmula!$A:$A,Resumo!$C19,Súmula!BD:BD)+SUMIF(Súmula!$J:$J,Resumo!$C19,Súmula!BO:BO)+SUMIF(Súmula!$S:$S,Resumo!$C19,Súmula!BZ:BZ)+SUMIF(Súmula!$AB:$AB,Resumo!$C19,Súmula!CK:CK)+SUMIF(Súmula!$AK:$AK,Resumo!$C19,Súmula!CV:CV)+SUMIF(Súmula!$AT:$AT,Resumo!$C19,Súmula!DG:DG)))</f>
        <v/>
      </c>
      <c r="G19" s="51" t="str">
        <f>IF(C19="","",(SUMIF(Súmula!$A:$A,Resumo!$C19,Súmula!BE:BE)+SUMIF(Súmula!$J:$J,Resumo!$C19,Súmula!BP:BP)+SUMIF(Súmula!$S:$S,Resumo!$C19,Súmula!CA:CA)+SUMIF(Súmula!$AB:$AB,Resumo!$C19,Súmula!CL:CL)+SUMIF(Súmula!$AK:$AK,Resumo!$C19,Súmula!CW:CW)+SUMIF(Súmula!$AT:$AT,Resumo!$C19,Súmula!DH:DH)))</f>
        <v/>
      </c>
      <c r="H19" s="51" t="str">
        <f>IF(C19="","",(SUMIF(Súmula!$A:$A,Resumo!$C19,Súmula!BF:BF)+SUMIF(Súmula!$J:$J,Resumo!$C19,Súmula!BQ:BQ)+SUMIF(Súmula!$S:$S,Resumo!$C19,Súmula!CB:CB)+SUMIF(Súmula!$AB:$AB,Resumo!$C19,Súmula!CM:CM)+SUMIF(Súmula!$AK:$AK,Resumo!$C19,Súmula!CX:CX)+SUMIF(Súmula!$AT:$AT,Resumo!$C19,Súmula!DI:DI)))</f>
        <v/>
      </c>
      <c r="I19" s="51" t="str">
        <f>IF(C19="","",(SUMIF(Súmula!$A:$A,Resumo!$C19,Súmula!BG:BG)+SUMIF(Súmula!$J:$J,Resumo!$C19,Súmula!BR:BR)+SUMIF(Súmula!$S:$S,Resumo!$C19,Súmula!CC:CC)+SUMIF(Súmula!$AB:$AB,Resumo!$C19,Súmula!CN:CN)+SUMIF(Súmula!$AK:$AK,Resumo!$C19,Súmula!CY:CY)+SUMIF(Súmula!$AT:$AT,Resumo!$C19,Súmula!DJ:DJ)))</f>
        <v/>
      </c>
      <c r="J19" s="51" t="str">
        <f>IF(C19="","",(SUMIF(Súmula!$A:$A,Resumo!$C19,Súmula!BH:BH)+SUMIF(Súmula!$J:$J,Resumo!$C19,Súmula!BS:BS)+SUMIF(Súmula!$S:$S,Resumo!$C19,Súmula!CD:CD)+SUMIF(Súmula!$AB:$AB,Resumo!$C19,Súmula!CO:CO)+SUMIF(Súmula!$AK:$AK,Resumo!$C19,Súmula!CZ:CZ)+SUMIF(Súmula!$AT:$AT,Resumo!$C19,Súmula!DK:DK)))</f>
        <v/>
      </c>
      <c r="K19" s="51" t="str">
        <f t="shared" si="3"/>
        <v/>
      </c>
      <c r="L19" s="51"/>
      <c r="N19" s="51" t="str">
        <f t="shared" si="1"/>
        <v/>
      </c>
    </row>
    <row r="20" spans="1:14" ht="18.95" customHeight="1" outlineLevel="1" x14ac:dyDescent="0.2">
      <c r="A20" s="51" t="str">
        <f>Súmula!A38</f>
        <v>R7</v>
      </c>
      <c r="B20" s="62" t="str">
        <f>IF(C20="","",Súmula!L38)</f>
        <v/>
      </c>
      <c r="C20" s="61" t="str">
        <f>IF(Súmula!B38="","",Súmula!B38)</f>
        <v/>
      </c>
      <c r="D20" s="51" t="str">
        <f t="shared" si="2"/>
        <v/>
      </c>
      <c r="E20" s="71" t="str">
        <f t="shared" si="0"/>
        <v/>
      </c>
      <c r="F20" s="51" t="str">
        <f>IF(C20="","",(SUMIF(Súmula!$A:$A,Resumo!$C20,Súmula!BD:BD)+SUMIF(Súmula!$J:$J,Resumo!$C20,Súmula!BO:BO)+SUMIF(Súmula!$S:$S,Resumo!$C20,Súmula!BZ:BZ)+SUMIF(Súmula!$AB:$AB,Resumo!$C20,Súmula!CK:CK)+SUMIF(Súmula!$AK:$AK,Resumo!$C20,Súmula!CV:CV)+SUMIF(Súmula!$AT:$AT,Resumo!$C20,Súmula!DG:DG)))</f>
        <v/>
      </c>
      <c r="G20" s="51" t="str">
        <f>IF(C20="","",(SUMIF(Súmula!$A:$A,Resumo!$C20,Súmula!BE:BE)+SUMIF(Súmula!$J:$J,Resumo!$C20,Súmula!BP:BP)+SUMIF(Súmula!$S:$S,Resumo!$C20,Súmula!CA:CA)+SUMIF(Súmula!$AB:$AB,Resumo!$C20,Súmula!CL:CL)+SUMIF(Súmula!$AK:$AK,Resumo!$C20,Súmula!CW:CW)+SUMIF(Súmula!$AT:$AT,Resumo!$C20,Súmula!DH:DH)))</f>
        <v/>
      </c>
      <c r="H20" s="51" t="str">
        <f>IF(C20="","",(SUMIF(Súmula!$A:$A,Resumo!$C20,Súmula!BF:BF)+SUMIF(Súmula!$J:$J,Resumo!$C20,Súmula!BQ:BQ)+SUMIF(Súmula!$S:$S,Resumo!$C20,Súmula!CB:CB)+SUMIF(Súmula!$AB:$AB,Resumo!$C20,Súmula!CM:CM)+SUMIF(Súmula!$AK:$AK,Resumo!$C20,Súmula!CX:CX)+SUMIF(Súmula!$AT:$AT,Resumo!$C20,Súmula!DI:DI)))</f>
        <v/>
      </c>
      <c r="I20" s="51" t="str">
        <f>IF(C20="","",(SUMIF(Súmula!$A:$A,Resumo!$C20,Súmula!BG:BG)+SUMIF(Súmula!$J:$J,Resumo!$C20,Súmula!BR:BR)+SUMIF(Súmula!$S:$S,Resumo!$C20,Súmula!CC:CC)+SUMIF(Súmula!$AB:$AB,Resumo!$C20,Súmula!CN:CN)+SUMIF(Súmula!$AK:$AK,Resumo!$C20,Súmula!CY:CY)+SUMIF(Súmula!$AT:$AT,Resumo!$C20,Súmula!DJ:DJ)))</f>
        <v/>
      </c>
      <c r="J20" s="51" t="str">
        <f>IF(C20="","",(SUMIF(Súmula!$A:$A,Resumo!$C20,Súmula!BH:BH)+SUMIF(Súmula!$J:$J,Resumo!$C20,Súmula!BS:BS)+SUMIF(Súmula!$S:$S,Resumo!$C20,Súmula!CD:CD)+SUMIF(Súmula!$AB:$AB,Resumo!$C20,Súmula!CO:CO)+SUMIF(Súmula!$AK:$AK,Resumo!$C20,Súmula!CZ:CZ)+SUMIF(Súmula!$AT:$AT,Resumo!$C20,Súmula!DK:DK)))</f>
        <v/>
      </c>
      <c r="K20" s="51" t="str">
        <f t="shared" si="3"/>
        <v/>
      </c>
      <c r="L20" s="51"/>
      <c r="N20" s="51" t="str">
        <f t="shared" si="1"/>
        <v/>
      </c>
    </row>
    <row r="21" spans="1:14" ht="18.95" customHeight="1" outlineLevel="1" x14ac:dyDescent="0.2">
      <c r="A21" s="51" t="str">
        <f>Súmula!A39</f>
        <v>R8</v>
      </c>
      <c r="B21" s="62" t="str">
        <f>IF(C21="","",Súmula!L39)</f>
        <v/>
      </c>
      <c r="C21" s="61" t="str">
        <f>IF(Súmula!B39="","",Súmula!B39)</f>
        <v/>
      </c>
      <c r="D21" s="51" t="str">
        <f t="shared" si="2"/>
        <v/>
      </c>
      <c r="E21" s="71" t="str">
        <f t="shared" si="0"/>
        <v/>
      </c>
      <c r="F21" s="51" t="str">
        <f>IF(C21="","",(SUMIF(Súmula!$A:$A,Resumo!$C21,Súmula!BD:BD)+SUMIF(Súmula!$J:$J,Resumo!$C21,Súmula!BO:BO)+SUMIF(Súmula!$S:$S,Resumo!$C21,Súmula!BZ:BZ)+SUMIF(Súmula!$AB:$AB,Resumo!$C21,Súmula!CK:CK)+SUMIF(Súmula!$AK:$AK,Resumo!$C21,Súmula!CV:CV)+SUMIF(Súmula!$AT:$AT,Resumo!$C21,Súmula!DG:DG)))</f>
        <v/>
      </c>
      <c r="G21" s="51" t="str">
        <f>IF(C21="","",(SUMIF(Súmula!$A:$A,Resumo!$C21,Súmula!BE:BE)+SUMIF(Súmula!$J:$J,Resumo!$C21,Súmula!BP:BP)+SUMIF(Súmula!$S:$S,Resumo!$C21,Súmula!CA:CA)+SUMIF(Súmula!$AB:$AB,Resumo!$C21,Súmula!CL:CL)+SUMIF(Súmula!$AK:$AK,Resumo!$C21,Súmula!CW:CW)+SUMIF(Súmula!$AT:$AT,Resumo!$C21,Súmula!DH:DH)))</f>
        <v/>
      </c>
      <c r="H21" s="51" t="str">
        <f>IF(C21="","",(SUMIF(Súmula!$A:$A,Resumo!$C21,Súmula!BF:BF)+SUMIF(Súmula!$J:$J,Resumo!$C21,Súmula!BQ:BQ)+SUMIF(Súmula!$S:$S,Resumo!$C21,Súmula!CB:CB)+SUMIF(Súmula!$AB:$AB,Resumo!$C21,Súmula!CM:CM)+SUMIF(Súmula!$AK:$AK,Resumo!$C21,Súmula!CX:CX)+SUMIF(Súmula!$AT:$AT,Resumo!$C21,Súmula!DI:DI)))</f>
        <v/>
      </c>
      <c r="I21" s="51" t="str">
        <f>IF(C21="","",(SUMIF(Súmula!$A:$A,Resumo!$C21,Súmula!BG:BG)+SUMIF(Súmula!$J:$J,Resumo!$C21,Súmula!BR:BR)+SUMIF(Súmula!$S:$S,Resumo!$C21,Súmula!CC:CC)+SUMIF(Súmula!$AB:$AB,Resumo!$C21,Súmula!CN:CN)+SUMIF(Súmula!$AK:$AK,Resumo!$C21,Súmula!CY:CY)+SUMIF(Súmula!$AT:$AT,Resumo!$C21,Súmula!DJ:DJ)))</f>
        <v/>
      </c>
      <c r="J21" s="51" t="str">
        <f>IF(C21="","",(SUMIF(Súmula!$A:$A,Resumo!$C21,Súmula!BH:BH)+SUMIF(Súmula!$J:$J,Resumo!$C21,Súmula!BS:BS)+SUMIF(Súmula!$S:$S,Resumo!$C21,Súmula!CD:CD)+SUMIF(Súmula!$AB:$AB,Resumo!$C21,Súmula!CO:CO)+SUMIF(Súmula!$AK:$AK,Resumo!$C21,Súmula!CZ:CZ)+SUMIF(Súmula!$AT:$AT,Resumo!$C21,Súmula!DK:DK)))</f>
        <v/>
      </c>
      <c r="K21" s="51" t="str">
        <f t="shared" si="3"/>
        <v/>
      </c>
      <c r="L21" s="51"/>
      <c r="N21" s="51" t="str">
        <f t="shared" si="1"/>
        <v/>
      </c>
    </row>
    <row r="22" spans="1:14" ht="18.95" customHeight="1" outlineLevel="1" x14ac:dyDescent="0.2">
      <c r="A22" s="51" t="str">
        <f>Súmula!A40</f>
        <v>R9</v>
      </c>
      <c r="B22" s="62" t="str">
        <f>IF(C22="","",Súmula!L40)</f>
        <v/>
      </c>
      <c r="C22" s="61" t="str">
        <f>IF(Súmula!B40="","",Súmula!B40)</f>
        <v/>
      </c>
      <c r="D22" s="51" t="str">
        <f t="shared" si="2"/>
        <v/>
      </c>
      <c r="E22" s="71" t="str">
        <f t="shared" si="0"/>
        <v/>
      </c>
      <c r="F22" s="51" t="str">
        <f>IF(C22="","",(SUMIF(Súmula!$A:$A,Resumo!$C22,Súmula!BD:BD)+SUMIF(Súmula!$J:$J,Resumo!$C22,Súmula!BO:BO)+SUMIF(Súmula!$S:$S,Resumo!$C22,Súmula!BZ:BZ)+SUMIF(Súmula!$AB:$AB,Resumo!$C22,Súmula!CK:CK)+SUMIF(Súmula!$AK:$AK,Resumo!$C22,Súmula!CV:CV)+SUMIF(Súmula!$AT:$AT,Resumo!$C22,Súmula!DG:DG)))</f>
        <v/>
      </c>
      <c r="G22" s="51" t="str">
        <f>IF(C22="","",(SUMIF(Súmula!$A:$A,Resumo!$C22,Súmula!BE:BE)+SUMIF(Súmula!$J:$J,Resumo!$C22,Súmula!BP:BP)+SUMIF(Súmula!$S:$S,Resumo!$C22,Súmula!CA:CA)+SUMIF(Súmula!$AB:$AB,Resumo!$C22,Súmula!CL:CL)+SUMIF(Súmula!$AK:$AK,Resumo!$C22,Súmula!CW:CW)+SUMIF(Súmula!$AT:$AT,Resumo!$C22,Súmula!DH:DH)))</f>
        <v/>
      </c>
      <c r="H22" s="51" t="str">
        <f>IF(C22="","",(SUMIF(Súmula!$A:$A,Resumo!$C22,Súmula!BF:BF)+SUMIF(Súmula!$J:$J,Resumo!$C22,Súmula!BQ:BQ)+SUMIF(Súmula!$S:$S,Resumo!$C22,Súmula!CB:CB)+SUMIF(Súmula!$AB:$AB,Resumo!$C22,Súmula!CM:CM)+SUMIF(Súmula!$AK:$AK,Resumo!$C22,Súmula!CX:CX)+SUMIF(Súmula!$AT:$AT,Resumo!$C22,Súmula!DI:DI)))</f>
        <v/>
      </c>
      <c r="I22" s="51" t="str">
        <f>IF(C22="","",(SUMIF(Súmula!$A:$A,Resumo!$C22,Súmula!BG:BG)+SUMIF(Súmula!$J:$J,Resumo!$C22,Súmula!BR:BR)+SUMIF(Súmula!$S:$S,Resumo!$C22,Súmula!CC:CC)+SUMIF(Súmula!$AB:$AB,Resumo!$C22,Súmula!CN:CN)+SUMIF(Súmula!$AK:$AK,Resumo!$C22,Súmula!CY:CY)+SUMIF(Súmula!$AT:$AT,Resumo!$C22,Súmula!DJ:DJ)))</f>
        <v/>
      </c>
      <c r="J22" s="51" t="str">
        <f>IF(C22="","",(SUMIF(Súmula!$A:$A,Resumo!$C22,Súmula!BH:BH)+SUMIF(Súmula!$J:$J,Resumo!$C22,Súmula!BS:BS)+SUMIF(Súmula!$S:$S,Resumo!$C22,Súmula!CD:CD)+SUMIF(Súmula!$AB:$AB,Resumo!$C22,Súmula!CO:CO)+SUMIF(Súmula!$AK:$AK,Resumo!$C22,Súmula!CZ:CZ)+SUMIF(Súmula!$AT:$AT,Resumo!$C22,Súmula!DK:DK)))</f>
        <v/>
      </c>
      <c r="K22" s="51" t="str">
        <f t="shared" si="3"/>
        <v/>
      </c>
      <c r="L22" s="51"/>
      <c r="N22" s="51" t="str">
        <f t="shared" si="1"/>
        <v/>
      </c>
    </row>
    <row r="23" spans="1:14" ht="18.95" customHeight="1" outlineLevel="1" x14ac:dyDescent="0.2">
      <c r="A23" s="51" t="str">
        <f>Súmula!A41</f>
        <v>R10</v>
      </c>
      <c r="B23" s="62" t="str">
        <f>IF(C23="","",Súmula!L41)</f>
        <v/>
      </c>
      <c r="C23" s="61" t="str">
        <f>IF(Súmula!B41="","",Súmula!B41)</f>
        <v/>
      </c>
      <c r="D23" s="51" t="str">
        <f t="shared" si="2"/>
        <v/>
      </c>
      <c r="E23" s="71" t="str">
        <f t="shared" si="0"/>
        <v/>
      </c>
      <c r="F23" s="51" t="str">
        <f>IF(C23="","",(SUMIF(Súmula!$A:$A,Resumo!$C23,Súmula!BD:BD)+SUMIF(Súmula!$J:$J,Resumo!$C23,Súmula!BO:BO)+SUMIF(Súmula!$S:$S,Resumo!$C23,Súmula!BZ:BZ)+SUMIF(Súmula!$AB:$AB,Resumo!$C23,Súmula!CK:CK)+SUMIF(Súmula!$AK:$AK,Resumo!$C23,Súmula!CV:CV)+SUMIF(Súmula!$AT:$AT,Resumo!$C23,Súmula!DG:DG)))</f>
        <v/>
      </c>
      <c r="G23" s="51" t="str">
        <f>IF(C23="","",(SUMIF(Súmula!$A:$A,Resumo!$C23,Súmula!BE:BE)+SUMIF(Súmula!$J:$J,Resumo!$C23,Súmula!BP:BP)+SUMIF(Súmula!$S:$S,Resumo!$C23,Súmula!CA:CA)+SUMIF(Súmula!$AB:$AB,Resumo!$C23,Súmula!CL:CL)+SUMIF(Súmula!$AK:$AK,Resumo!$C23,Súmula!CW:CW)+SUMIF(Súmula!$AT:$AT,Resumo!$C23,Súmula!DH:DH)))</f>
        <v/>
      </c>
      <c r="H23" s="51" t="str">
        <f>IF(C23="","",(SUMIF(Súmula!$A:$A,Resumo!$C23,Súmula!BF:BF)+SUMIF(Súmula!$J:$J,Resumo!$C23,Súmula!BQ:BQ)+SUMIF(Súmula!$S:$S,Resumo!$C23,Súmula!CB:CB)+SUMIF(Súmula!$AB:$AB,Resumo!$C23,Súmula!CM:CM)+SUMIF(Súmula!$AK:$AK,Resumo!$C23,Súmula!CX:CX)+SUMIF(Súmula!$AT:$AT,Resumo!$C23,Súmula!DI:DI)))</f>
        <v/>
      </c>
      <c r="I23" s="51" t="str">
        <f>IF(C23="","",(SUMIF(Súmula!$A:$A,Resumo!$C23,Súmula!BG:BG)+SUMIF(Súmula!$J:$J,Resumo!$C23,Súmula!BR:BR)+SUMIF(Súmula!$S:$S,Resumo!$C23,Súmula!CC:CC)+SUMIF(Súmula!$AB:$AB,Resumo!$C23,Súmula!CN:CN)+SUMIF(Súmula!$AK:$AK,Resumo!$C23,Súmula!CY:CY)+SUMIF(Súmula!$AT:$AT,Resumo!$C23,Súmula!DJ:DJ)))</f>
        <v/>
      </c>
      <c r="J23" s="51" t="str">
        <f>IF(C23="","",(SUMIF(Súmula!$A:$A,Resumo!$C23,Súmula!BH:BH)+SUMIF(Súmula!$J:$J,Resumo!$C23,Súmula!BS:BS)+SUMIF(Súmula!$S:$S,Resumo!$C23,Súmula!CD:CD)+SUMIF(Súmula!$AB:$AB,Resumo!$C23,Súmula!CO:CO)+SUMIF(Súmula!$AK:$AK,Resumo!$C23,Súmula!CZ:CZ)+SUMIF(Súmula!$AT:$AT,Resumo!$C23,Súmula!DK:DK)))</f>
        <v/>
      </c>
      <c r="K23" s="51" t="str">
        <f t="shared" si="3"/>
        <v/>
      </c>
      <c r="L23" s="51"/>
      <c r="N23" s="51" t="str">
        <f t="shared" si="1"/>
        <v/>
      </c>
    </row>
    <row r="24" spans="1:14" ht="18.95" customHeight="1" outlineLevel="1" x14ac:dyDescent="0.2">
      <c r="A24" s="51" t="str">
        <f>Súmula!A42</f>
        <v>R11</v>
      </c>
      <c r="B24" s="62" t="str">
        <f>IF(C24="","",Súmula!L42)</f>
        <v/>
      </c>
      <c r="C24" s="61" t="str">
        <f>IF(Súmula!B42="","",Súmula!B42)</f>
        <v/>
      </c>
      <c r="D24" s="51" t="str">
        <f t="shared" si="2"/>
        <v/>
      </c>
      <c r="E24" s="71" t="str">
        <f t="shared" si="0"/>
        <v/>
      </c>
      <c r="F24" s="51" t="str">
        <f>IF(C24="","",(SUMIF(Súmula!$A:$A,Resumo!$C24,Súmula!BD:BD)+SUMIF(Súmula!$J:$J,Resumo!$C24,Súmula!BO:BO)+SUMIF(Súmula!$S:$S,Resumo!$C24,Súmula!BZ:BZ)+SUMIF(Súmula!$AB:$AB,Resumo!$C24,Súmula!CK:CK)+SUMIF(Súmula!$AK:$AK,Resumo!$C24,Súmula!CV:CV)+SUMIF(Súmula!$AT:$AT,Resumo!$C24,Súmula!DG:DG)))</f>
        <v/>
      </c>
      <c r="G24" s="51" t="str">
        <f>IF(C24="","",(SUMIF(Súmula!$A:$A,Resumo!$C24,Súmula!BE:BE)+SUMIF(Súmula!$J:$J,Resumo!$C24,Súmula!BP:BP)+SUMIF(Súmula!$S:$S,Resumo!$C24,Súmula!CA:CA)+SUMIF(Súmula!$AB:$AB,Resumo!$C24,Súmula!CL:CL)+SUMIF(Súmula!$AK:$AK,Resumo!$C24,Súmula!CW:CW)+SUMIF(Súmula!$AT:$AT,Resumo!$C24,Súmula!DH:DH)))</f>
        <v/>
      </c>
      <c r="H24" s="51" t="str">
        <f>IF(C24="","",(SUMIF(Súmula!$A:$A,Resumo!$C24,Súmula!BF:BF)+SUMIF(Súmula!$J:$J,Resumo!$C24,Súmula!BQ:BQ)+SUMIF(Súmula!$S:$S,Resumo!$C24,Súmula!CB:CB)+SUMIF(Súmula!$AB:$AB,Resumo!$C24,Súmula!CM:CM)+SUMIF(Súmula!$AK:$AK,Resumo!$C24,Súmula!CX:CX)+SUMIF(Súmula!$AT:$AT,Resumo!$C24,Súmula!DI:DI)))</f>
        <v/>
      </c>
      <c r="I24" s="51" t="str">
        <f>IF(C24="","",(SUMIF(Súmula!$A:$A,Resumo!$C24,Súmula!BG:BG)+SUMIF(Súmula!$J:$J,Resumo!$C24,Súmula!BR:BR)+SUMIF(Súmula!$S:$S,Resumo!$C24,Súmula!CC:CC)+SUMIF(Súmula!$AB:$AB,Resumo!$C24,Súmula!CN:CN)+SUMIF(Súmula!$AK:$AK,Resumo!$C24,Súmula!CY:CY)+SUMIF(Súmula!$AT:$AT,Resumo!$C24,Súmula!DJ:DJ)))</f>
        <v/>
      </c>
      <c r="J24" s="51" t="str">
        <f>IF(C24="","",(SUMIF(Súmula!$A:$A,Resumo!$C24,Súmula!BH:BH)+SUMIF(Súmula!$J:$J,Resumo!$C24,Súmula!BS:BS)+SUMIF(Súmula!$S:$S,Resumo!$C24,Súmula!CD:CD)+SUMIF(Súmula!$AB:$AB,Resumo!$C24,Súmula!CO:CO)+SUMIF(Súmula!$AK:$AK,Resumo!$C24,Súmula!CZ:CZ)+SUMIF(Súmula!$AT:$AT,Resumo!$C24,Súmula!DK:DK)))</f>
        <v/>
      </c>
      <c r="K24" s="51" t="str">
        <f t="shared" si="3"/>
        <v/>
      </c>
      <c r="L24" s="51"/>
      <c r="N24" s="51" t="str">
        <f t="shared" si="1"/>
        <v/>
      </c>
    </row>
    <row r="25" spans="1:14" ht="18.95" customHeight="1" outlineLevel="1" x14ac:dyDescent="0.2">
      <c r="A25" s="51" t="str">
        <f>Súmula!A43</f>
        <v>R12</v>
      </c>
      <c r="B25" s="62" t="str">
        <f>IF(C25="","",Súmula!L43)</f>
        <v/>
      </c>
      <c r="C25" s="61" t="str">
        <f>IF(Súmula!B43="","",Súmula!B43)</f>
        <v/>
      </c>
      <c r="D25" s="51" t="str">
        <f t="shared" si="2"/>
        <v/>
      </c>
      <c r="E25" s="71" t="str">
        <f t="shared" si="0"/>
        <v/>
      </c>
      <c r="F25" s="51" t="str">
        <f>IF(C25="","",(SUMIF(Súmula!$A:$A,Resumo!$C25,Súmula!BD:BD)+SUMIF(Súmula!$J:$J,Resumo!$C25,Súmula!BO:BO)+SUMIF(Súmula!$S:$S,Resumo!$C25,Súmula!BZ:BZ)+SUMIF(Súmula!$AB:$AB,Resumo!$C25,Súmula!CK:CK)+SUMIF(Súmula!$AK:$AK,Resumo!$C25,Súmula!CV:CV)+SUMIF(Súmula!$AT:$AT,Resumo!$C25,Súmula!DG:DG)))</f>
        <v/>
      </c>
      <c r="G25" s="51" t="str">
        <f>IF(C25="","",(SUMIF(Súmula!$A:$A,Resumo!$C25,Súmula!BE:BE)+SUMIF(Súmula!$J:$J,Resumo!$C25,Súmula!BP:BP)+SUMIF(Súmula!$S:$S,Resumo!$C25,Súmula!CA:CA)+SUMIF(Súmula!$AB:$AB,Resumo!$C25,Súmula!CL:CL)+SUMIF(Súmula!$AK:$AK,Resumo!$C25,Súmula!CW:CW)+SUMIF(Súmula!$AT:$AT,Resumo!$C25,Súmula!DH:DH)))</f>
        <v/>
      </c>
      <c r="H25" s="51" t="str">
        <f>IF(C25="","",(SUMIF(Súmula!$A:$A,Resumo!$C25,Súmula!BF:BF)+SUMIF(Súmula!$J:$J,Resumo!$C25,Súmula!BQ:BQ)+SUMIF(Súmula!$S:$S,Resumo!$C25,Súmula!CB:CB)+SUMIF(Súmula!$AB:$AB,Resumo!$C25,Súmula!CM:CM)+SUMIF(Súmula!$AK:$AK,Resumo!$C25,Súmula!CX:CX)+SUMIF(Súmula!$AT:$AT,Resumo!$C25,Súmula!DI:DI)))</f>
        <v/>
      </c>
      <c r="I25" s="51" t="str">
        <f>IF(C25="","",(SUMIF(Súmula!$A:$A,Resumo!$C25,Súmula!BG:BG)+SUMIF(Súmula!$J:$J,Resumo!$C25,Súmula!BR:BR)+SUMIF(Súmula!$S:$S,Resumo!$C25,Súmula!CC:CC)+SUMIF(Súmula!$AB:$AB,Resumo!$C25,Súmula!CN:CN)+SUMIF(Súmula!$AK:$AK,Resumo!$C25,Súmula!CY:CY)+SUMIF(Súmula!$AT:$AT,Resumo!$C25,Súmula!DJ:DJ)))</f>
        <v/>
      </c>
      <c r="J25" s="51" t="str">
        <f>IF(C25="","",(SUMIF(Súmula!$A:$A,Resumo!$C25,Súmula!BH:BH)+SUMIF(Súmula!$J:$J,Resumo!$C25,Súmula!BS:BS)+SUMIF(Súmula!$S:$S,Resumo!$C25,Súmula!CD:CD)+SUMIF(Súmula!$AB:$AB,Resumo!$C25,Súmula!CO:CO)+SUMIF(Súmula!$AK:$AK,Resumo!$C25,Súmula!CZ:CZ)+SUMIF(Súmula!$AT:$AT,Resumo!$C25,Súmula!DK:DK)))</f>
        <v/>
      </c>
      <c r="K25" s="51" t="str">
        <f t="shared" si="3"/>
        <v/>
      </c>
      <c r="L25" s="51"/>
      <c r="N25" s="51" t="str">
        <f t="shared" si="1"/>
        <v/>
      </c>
    </row>
    <row r="26" spans="1:14" ht="18.95" customHeight="1" outlineLevel="1" x14ac:dyDescent="0.2">
      <c r="A26" s="51" t="str">
        <f>Súmula!A44</f>
        <v>R13</v>
      </c>
      <c r="B26" s="62" t="str">
        <f>IF(C26="","",Súmula!L44)</f>
        <v/>
      </c>
      <c r="C26" s="61" t="str">
        <f>IF(Súmula!B44="","",Súmula!B44)</f>
        <v/>
      </c>
      <c r="D26" s="51" t="str">
        <f t="shared" si="2"/>
        <v/>
      </c>
      <c r="E26" s="71" t="str">
        <f t="shared" si="0"/>
        <v/>
      </c>
      <c r="F26" s="51" t="str">
        <f>IF(C26="","",(SUMIF(Súmula!$A:$A,Resumo!$C26,Súmula!BD:BD)+SUMIF(Súmula!$J:$J,Resumo!$C26,Súmula!BO:BO)+SUMIF(Súmula!$S:$S,Resumo!$C26,Súmula!BZ:BZ)+SUMIF(Súmula!$AB:$AB,Resumo!$C26,Súmula!CK:CK)+SUMIF(Súmula!$AK:$AK,Resumo!$C26,Súmula!CV:CV)+SUMIF(Súmula!$AT:$AT,Resumo!$C26,Súmula!DG:DG)))</f>
        <v/>
      </c>
      <c r="G26" s="51" t="str">
        <f>IF(C26="","",(SUMIF(Súmula!$A:$A,Resumo!$C26,Súmula!BE:BE)+SUMIF(Súmula!$J:$J,Resumo!$C26,Súmula!BP:BP)+SUMIF(Súmula!$S:$S,Resumo!$C26,Súmula!CA:CA)+SUMIF(Súmula!$AB:$AB,Resumo!$C26,Súmula!CL:CL)+SUMIF(Súmula!$AK:$AK,Resumo!$C26,Súmula!CW:CW)+SUMIF(Súmula!$AT:$AT,Resumo!$C26,Súmula!DH:DH)))</f>
        <v/>
      </c>
      <c r="H26" s="51" t="str">
        <f>IF(C26="","",(SUMIF(Súmula!$A:$A,Resumo!$C26,Súmula!BF:BF)+SUMIF(Súmula!$J:$J,Resumo!$C26,Súmula!BQ:BQ)+SUMIF(Súmula!$S:$S,Resumo!$C26,Súmula!CB:CB)+SUMIF(Súmula!$AB:$AB,Resumo!$C26,Súmula!CM:CM)+SUMIF(Súmula!$AK:$AK,Resumo!$C26,Súmula!CX:CX)+SUMIF(Súmula!$AT:$AT,Resumo!$C26,Súmula!DI:DI)))</f>
        <v/>
      </c>
      <c r="I26" s="51" t="str">
        <f>IF(C26="","",(SUMIF(Súmula!$A:$A,Resumo!$C26,Súmula!BG:BG)+SUMIF(Súmula!$J:$J,Resumo!$C26,Súmula!BR:BR)+SUMIF(Súmula!$S:$S,Resumo!$C26,Súmula!CC:CC)+SUMIF(Súmula!$AB:$AB,Resumo!$C26,Súmula!CN:CN)+SUMIF(Súmula!$AK:$AK,Resumo!$C26,Súmula!CY:CY)+SUMIF(Súmula!$AT:$AT,Resumo!$C26,Súmula!DJ:DJ)))</f>
        <v/>
      </c>
      <c r="J26" s="51" t="str">
        <f>IF(C26="","",(SUMIF(Súmula!$A:$A,Resumo!$C26,Súmula!BH:BH)+SUMIF(Súmula!$J:$J,Resumo!$C26,Súmula!BS:BS)+SUMIF(Súmula!$S:$S,Resumo!$C26,Súmula!CD:CD)+SUMIF(Súmula!$AB:$AB,Resumo!$C26,Súmula!CO:CO)+SUMIF(Súmula!$AK:$AK,Resumo!$C26,Súmula!CZ:CZ)+SUMIF(Súmula!$AT:$AT,Resumo!$C26,Súmula!DK:DK)))</f>
        <v/>
      </c>
      <c r="K26" s="51" t="str">
        <f t="shared" si="3"/>
        <v/>
      </c>
      <c r="L26" s="51"/>
      <c r="N26" s="51" t="str">
        <f t="shared" si="1"/>
        <v/>
      </c>
    </row>
    <row r="27" spans="1:14" ht="18.95" customHeight="1" outlineLevel="1" x14ac:dyDescent="0.2">
      <c r="A27" s="51" t="str">
        <f>Súmula!A45</f>
        <v>R14</v>
      </c>
      <c r="B27" s="62" t="str">
        <f>IF(C27="","",Súmula!L45)</f>
        <v/>
      </c>
      <c r="C27" s="61" t="str">
        <f>IF(Súmula!B45="","",Súmula!B45)</f>
        <v/>
      </c>
      <c r="D27" s="51" t="str">
        <f t="shared" si="2"/>
        <v/>
      </c>
      <c r="E27" s="71" t="str">
        <f t="shared" si="0"/>
        <v/>
      </c>
      <c r="F27" s="51" t="str">
        <f>IF(C27="","",(SUMIF(Súmula!$A:$A,Resumo!$C27,Súmula!BD:BD)+SUMIF(Súmula!$J:$J,Resumo!$C27,Súmula!BO:BO)+SUMIF(Súmula!$S:$S,Resumo!$C27,Súmula!BZ:BZ)+SUMIF(Súmula!$AB:$AB,Resumo!$C27,Súmula!CK:CK)+SUMIF(Súmula!$AK:$AK,Resumo!$C27,Súmula!CV:CV)+SUMIF(Súmula!$AT:$AT,Resumo!$C27,Súmula!DG:DG)))</f>
        <v/>
      </c>
      <c r="G27" s="51" t="str">
        <f>IF(C27="","",(SUMIF(Súmula!$A:$A,Resumo!$C27,Súmula!BE:BE)+SUMIF(Súmula!$J:$J,Resumo!$C27,Súmula!BP:BP)+SUMIF(Súmula!$S:$S,Resumo!$C27,Súmula!CA:CA)+SUMIF(Súmula!$AB:$AB,Resumo!$C27,Súmula!CL:CL)+SUMIF(Súmula!$AK:$AK,Resumo!$C27,Súmula!CW:CW)+SUMIF(Súmula!$AT:$AT,Resumo!$C27,Súmula!DH:DH)))</f>
        <v/>
      </c>
      <c r="H27" s="51" t="str">
        <f>IF(C27="","",(SUMIF(Súmula!$A:$A,Resumo!$C27,Súmula!BF:BF)+SUMIF(Súmula!$J:$J,Resumo!$C27,Súmula!BQ:BQ)+SUMIF(Súmula!$S:$S,Resumo!$C27,Súmula!CB:CB)+SUMIF(Súmula!$AB:$AB,Resumo!$C27,Súmula!CM:CM)+SUMIF(Súmula!$AK:$AK,Resumo!$C27,Súmula!CX:CX)+SUMIF(Súmula!$AT:$AT,Resumo!$C27,Súmula!DI:DI)))</f>
        <v/>
      </c>
      <c r="I27" s="51" t="str">
        <f>IF(C27="","",(SUMIF(Súmula!$A:$A,Resumo!$C27,Súmula!BG:BG)+SUMIF(Súmula!$J:$J,Resumo!$C27,Súmula!BR:BR)+SUMIF(Súmula!$S:$S,Resumo!$C27,Súmula!CC:CC)+SUMIF(Súmula!$AB:$AB,Resumo!$C27,Súmula!CN:CN)+SUMIF(Súmula!$AK:$AK,Resumo!$C27,Súmula!CY:CY)+SUMIF(Súmula!$AT:$AT,Resumo!$C27,Súmula!DJ:DJ)))</f>
        <v/>
      </c>
      <c r="J27" s="51" t="str">
        <f>IF(C27="","",(SUMIF(Súmula!$A:$A,Resumo!$C27,Súmula!BH:BH)+SUMIF(Súmula!$J:$J,Resumo!$C27,Súmula!BS:BS)+SUMIF(Súmula!$S:$S,Resumo!$C27,Súmula!CD:CD)+SUMIF(Súmula!$AB:$AB,Resumo!$C27,Súmula!CO:CO)+SUMIF(Súmula!$AK:$AK,Resumo!$C27,Súmula!CZ:CZ)+SUMIF(Súmula!$AT:$AT,Resumo!$C27,Súmula!DK:DK)))</f>
        <v/>
      </c>
      <c r="K27" s="51" t="str">
        <f t="shared" si="3"/>
        <v/>
      </c>
      <c r="L27" s="51"/>
      <c r="N27" s="51" t="str">
        <f t="shared" si="1"/>
        <v/>
      </c>
    </row>
    <row r="28" spans="1:14" ht="18.95" customHeight="1" outlineLevel="1" x14ac:dyDescent="0.2">
      <c r="A28" s="51" t="str">
        <f>Súmula!A46</f>
        <v>R15</v>
      </c>
      <c r="B28" s="62" t="str">
        <f>IF(C28="","",Súmula!L46)</f>
        <v/>
      </c>
      <c r="C28" s="61" t="str">
        <f>IF(Súmula!B46="","",Súmula!B46)</f>
        <v/>
      </c>
      <c r="D28" s="51" t="str">
        <f t="shared" si="2"/>
        <v/>
      </c>
      <c r="E28" s="71" t="str">
        <f t="shared" si="0"/>
        <v/>
      </c>
      <c r="F28" s="51" t="str">
        <f>IF(C28="","",(SUMIF(Súmula!$A:$A,Resumo!$C28,Súmula!BD:BD)+SUMIF(Súmula!$J:$J,Resumo!$C28,Súmula!BO:BO)+SUMIF(Súmula!$S:$S,Resumo!$C28,Súmula!BZ:BZ)+SUMIF(Súmula!$AB:$AB,Resumo!$C28,Súmula!CK:CK)+SUMIF(Súmula!$AK:$AK,Resumo!$C28,Súmula!CV:CV)+SUMIF(Súmula!$AT:$AT,Resumo!$C28,Súmula!DG:DG)))</f>
        <v/>
      </c>
      <c r="G28" s="51" t="str">
        <f>IF(C28="","",(SUMIF(Súmula!$A:$A,Resumo!$C28,Súmula!BE:BE)+SUMIF(Súmula!$J:$J,Resumo!$C28,Súmula!BP:BP)+SUMIF(Súmula!$S:$S,Resumo!$C28,Súmula!CA:CA)+SUMIF(Súmula!$AB:$AB,Resumo!$C28,Súmula!CL:CL)+SUMIF(Súmula!$AK:$AK,Resumo!$C28,Súmula!CW:CW)+SUMIF(Súmula!$AT:$AT,Resumo!$C28,Súmula!DH:DH)))</f>
        <v/>
      </c>
      <c r="H28" s="51" t="str">
        <f>IF(C28="","",(SUMIF(Súmula!$A:$A,Resumo!$C28,Súmula!BF:BF)+SUMIF(Súmula!$J:$J,Resumo!$C28,Súmula!BQ:BQ)+SUMIF(Súmula!$S:$S,Resumo!$C28,Súmula!CB:CB)+SUMIF(Súmula!$AB:$AB,Resumo!$C28,Súmula!CM:CM)+SUMIF(Súmula!$AK:$AK,Resumo!$C28,Súmula!CX:CX)+SUMIF(Súmula!$AT:$AT,Resumo!$C28,Súmula!DI:DI)))</f>
        <v/>
      </c>
      <c r="I28" s="51" t="str">
        <f>IF(C28="","",(SUMIF(Súmula!$A:$A,Resumo!$C28,Súmula!BG:BG)+SUMIF(Súmula!$J:$J,Resumo!$C28,Súmula!BR:BR)+SUMIF(Súmula!$S:$S,Resumo!$C28,Súmula!CC:CC)+SUMIF(Súmula!$AB:$AB,Resumo!$C28,Súmula!CN:CN)+SUMIF(Súmula!$AK:$AK,Resumo!$C28,Súmula!CY:CY)+SUMIF(Súmula!$AT:$AT,Resumo!$C28,Súmula!DJ:DJ)))</f>
        <v/>
      </c>
      <c r="J28" s="51" t="str">
        <f>IF(C28="","",(SUMIF(Súmula!$A:$A,Resumo!$C28,Súmula!BH:BH)+SUMIF(Súmula!$J:$J,Resumo!$C28,Súmula!BS:BS)+SUMIF(Súmula!$S:$S,Resumo!$C28,Súmula!CD:CD)+SUMIF(Súmula!$AB:$AB,Resumo!$C28,Súmula!CO:CO)+SUMIF(Súmula!$AK:$AK,Resumo!$C28,Súmula!CZ:CZ)+SUMIF(Súmula!$AT:$AT,Resumo!$C28,Súmula!DK:DK)))</f>
        <v/>
      </c>
      <c r="K28" s="51" t="str">
        <f t="shared" si="3"/>
        <v/>
      </c>
      <c r="L28" s="51"/>
      <c r="N28" s="51" t="str">
        <f t="shared" si="1"/>
        <v/>
      </c>
    </row>
    <row r="29" spans="1:14" ht="18.95" customHeight="1" x14ac:dyDescent="0.2">
      <c r="A29" s="81" t="s">
        <v>62</v>
      </c>
      <c r="B29" s="76"/>
      <c r="C29" s="77"/>
      <c r="D29" s="78">
        <f t="shared" ref="D29:K29" si="4">SUM(D8:D28)</f>
        <v>36</v>
      </c>
      <c r="E29" s="79">
        <f t="shared" si="4"/>
        <v>52</v>
      </c>
      <c r="F29" s="78">
        <f t="shared" si="4"/>
        <v>23</v>
      </c>
      <c r="G29" s="78">
        <f t="shared" si="4"/>
        <v>6</v>
      </c>
      <c r="H29" s="78">
        <f t="shared" si="4"/>
        <v>7</v>
      </c>
      <c r="I29" s="78">
        <f t="shared" si="4"/>
        <v>154</v>
      </c>
      <c r="J29" s="78">
        <f t="shared" si="4"/>
        <v>108</v>
      </c>
      <c r="K29" s="78">
        <f t="shared" si="4"/>
        <v>46</v>
      </c>
      <c r="L29" s="78"/>
    </row>
    <row r="30" spans="1:14" ht="19.5" customHeight="1" x14ac:dyDescent="0.2">
      <c r="A30" s="49"/>
      <c r="B30" s="63"/>
      <c r="C30" s="49"/>
      <c r="D30" s="49"/>
      <c r="E30" s="49"/>
      <c r="F30" s="49"/>
      <c r="G30" s="49"/>
      <c r="H30" s="49"/>
      <c r="I30" s="49"/>
      <c r="J30" s="49"/>
      <c r="K30" s="49"/>
      <c r="L30" s="49"/>
    </row>
    <row r="31" spans="1:14" ht="18" customHeight="1" x14ac:dyDescent="0.2">
      <c r="A31" s="74" t="s">
        <v>43</v>
      </c>
      <c r="B31" s="75" t="s">
        <v>44</v>
      </c>
      <c r="C31" s="74" t="s">
        <v>45</v>
      </c>
      <c r="D31" s="74" t="s">
        <v>46</v>
      </c>
      <c r="E31" s="74" t="s">
        <v>50</v>
      </c>
      <c r="F31" s="74" t="s">
        <v>47</v>
      </c>
      <c r="G31" s="74" t="s">
        <v>48</v>
      </c>
      <c r="H31" s="74" t="s">
        <v>49</v>
      </c>
      <c r="I31" s="74" t="s">
        <v>55</v>
      </c>
      <c r="J31" s="74" t="s">
        <v>56</v>
      </c>
      <c r="K31" s="74" t="s">
        <v>57</v>
      </c>
      <c r="L31" s="74" t="s">
        <v>58</v>
      </c>
      <c r="N31" s="74" t="s">
        <v>77</v>
      </c>
    </row>
    <row r="32" spans="1:14" ht="18.95" customHeight="1" x14ac:dyDescent="0.2">
      <c r="A32" s="51">
        <f>Súmula!O26</f>
        <v>1</v>
      </c>
      <c r="B32" s="62">
        <f>IF(C32="","",Súmula!Z26)</f>
        <v>88</v>
      </c>
      <c r="C32" s="61" t="str">
        <f>IF(Súmula!P26="","",Súmula!P26)</f>
        <v>DENIS</v>
      </c>
      <c r="D32" s="51">
        <f>IF(C32="","",SUM(F32:H32))</f>
        <v>5</v>
      </c>
      <c r="E32" s="71">
        <f t="shared" ref="E32:E52" si="5">IF(C32="","",(F32*2)+G32)</f>
        <v>4</v>
      </c>
      <c r="F32" s="51">
        <f>IF(C32="","",(SUMIF(Súmula!$I:$I,Resumo!$C32,Súmula!BI:BI)+SUMIF(Súmula!$R:$R,Resumo!$C32,Súmula!BT:BT)+SUMIF(Súmula!$AA:$AA,Resumo!$C32,Súmula!CE:CE)+SUMIF(Súmula!$AJ:$AJ,Resumo!$C32,Súmula!CP:CP)+SUMIF(Súmula!$AS:$AS,Resumo!$C32,Súmula!DA:DA)+SUMIF(Súmula!$BB:$BB,Resumo!$C32,Súmula!DL:DL)))</f>
        <v>2</v>
      </c>
      <c r="G32" s="51">
        <f>IF(C32="","",(SUMIF(Súmula!$I:$I,Resumo!$C32,Súmula!BJ:BJ)+SUMIF(Súmula!$R:$R,Resumo!$C32,Súmula!BU:BU)+SUMIF(Súmula!$AA:$AA,Resumo!$C32,Súmula!CF:CF)+SUMIF(Súmula!$AJ:$AJ,Resumo!$C32,Súmula!CQ:CQ)+SUMIF(Súmula!$AS:$AS,Resumo!$C32,Súmula!DB:DB)+SUMIF(Súmula!$BB:$BB,Resumo!$C32,Súmula!DM:DM)))</f>
        <v>0</v>
      </c>
      <c r="H32" s="51">
        <f>IF(C32="","",(SUMIF(Súmula!$I:$I,Resumo!$C32,Súmula!BK:BK)+SUMIF(Súmula!$R:$R,Resumo!$C32,Súmula!BV:BV)+SUMIF(Súmula!$AA:$AA,Resumo!$C32,Súmula!CG:CG)+SUMIF(Súmula!$AJ:$AJ,Resumo!$C32,Súmula!CR:CR)+SUMIF(Súmula!$AS:$AS,Resumo!$C32,Súmula!DC:DC)+SUMIF(Súmula!$BB:$BB,Resumo!$C32,Súmula!DN:DN)))</f>
        <v>3</v>
      </c>
      <c r="I32" s="51">
        <f>IF(C32="","",(SUMIF(Súmula!$I:$I,Resumo!$C32,Súmula!BL:BL)+SUMIF(Súmula!$R:$R,Resumo!$C32,Súmula!BW:BW)+SUMIF(Súmula!$AA:$AA,Resumo!$C32,Súmula!CH:CH)+SUMIF(Súmula!$AJ:$AJ,Resumo!$C32,Súmula!CS:CS)+SUMIF(Súmula!$AS:$AS,Resumo!$C32,Súmula!DD:DD)+SUMIF(Súmula!$BB:$BB,Resumo!$C32,Súmula!DO:DO)))</f>
        <v>22</v>
      </c>
      <c r="J32" s="51">
        <f>IF(C32="","",(SUMIF(Súmula!$I:$I,Resumo!$C32,Súmula!BM:BM)+SUMIF(Súmula!$R:$R,Resumo!$C32,Súmula!BX:BX)+SUMIF(Súmula!$AA:$AA,Resumo!$C32,Súmula!CI:CI)+SUMIF(Súmula!$AJ:$AJ,Resumo!$C32,Súmula!CT:CT)+SUMIF(Súmula!$AS:$AS,Resumo!$C32,Súmula!DE:DE)+SUMIF(Súmula!$BB:$BB,Resumo!$C32,Súmula!DP:DP)))</f>
        <v>20</v>
      </c>
      <c r="K32" s="51">
        <f>IF(C32="","",I32-J32)</f>
        <v>2</v>
      </c>
      <c r="L32" s="51"/>
      <c r="N32" s="51" t="str">
        <f t="shared" ref="N32:N52" si="6">IF(N33="",IF(C32="","",PROPER(C32)&amp;" "&amp;E32&amp;"/"&amp;D32*2),IF(C32="","",PROPER(C32)&amp;" "&amp;E32&amp;"/"&amp;D32*2&amp;","))</f>
        <v>Denis 4/10,</v>
      </c>
    </row>
    <row r="33" spans="1:14" ht="18.95" customHeight="1" x14ac:dyDescent="0.2">
      <c r="A33" s="51">
        <f>Súmula!O27</f>
        <v>2</v>
      </c>
      <c r="B33" s="62">
        <f>IF(C33="","",Súmula!Z27)</f>
        <v>2683</v>
      </c>
      <c r="C33" s="61" t="str">
        <f>IF(Súmula!P27="","",Súmula!P27)</f>
        <v>RUBENS OLIVEIRA</v>
      </c>
      <c r="D33" s="51">
        <f>IF(C33="","",SUM(F33:H33))</f>
        <v>6</v>
      </c>
      <c r="E33" s="71">
        <f t="shared" si="5"/>
        <v>3</v>
      </c>
      <c r="F33" s="51">
        <f>IF(C33="","",(SUMIF(Súmula!$I:$I,Resumo!$C33,Súmula!BI:BI)+SUMIF(Súmula!$R:$R,Resumo!$C33,Súmula!BT:BT)+SUMIF(Súmula!$AA:$AA,Resumo!$C33,Súmula!CE:CE)+SUMIF(Súmula!$AJ:$AJ,Resumo!$C33,Súmula!CP:CP)+SUMIF(Súmula!$AS:$AS,Resumo!$C33,Súmula!DA:DA)+SUMIF(Súmula!$BB:$BB,Resumo!$C33,Súmula!DL:DL)))</f>
        <v>1</v>
      </c>
      <c r="G33" s="51">
        <f>IF(C33="","",(SUMIF(Súmula!$I:$I,Resumo!$C33,Súmula!BJ:BJ)+SUMIF(Súmula!$R:$R,Resumo!$C33,Súmula!BU:BU)+SUMIF(Súmula!$AA:$AA,Resumo!$C33,Súmula!CF:CF)+SUMIF(Súmula!$AJ:$AJ,Resumo!$C33,Súmula!CQ:CQ)+SUMIF(Súmula!$AS:$AS,Resumo!$C33,Súmula!DB:DB)+SUMIF(Súmula!$BB:$BB,Resumo!$C33,Súmula!DM:DM)))</f>
        <v>1</v>
      </c>
      <c r="H33" s="51">
        <f>IF(C33="","",(SUMIF(Súmula!$I:$I,Resumo!$C33,Súmula!BK:BK)+SUMIF(Súmula!$R:$R,Resumo!$C33,Súmula!BV:BV)+SUMIF(Súmula!$AA:$AA,Resumo!$C33,Súmula!CG:CG)+SUMIF(Súmula!$AJ:$AJ,Resumo!$C33,Súmula!CR:CR)+SUMIF(Súmula!$AS:$AS,Resumo!$C33,Súmula!DC:DC)+SUMIF(Súmula!$BB:$BB,Resumo!$C33,Súmula!DN:DN)))</f>
        <v>4</v>
      </c>
      <c r="I33" s="51">
        <f>IF(C33="","",(SUMIF(Súmula!$I:$I,Resumo!$C33,Súmula!BL:BL)+SUMIF(Súmula!$R:$R,Resumo!$C33,Súmula!BW:BW)+SUMIF(Súmula!$AA:$AA,Resumo!$C33,Súmula!CH:CH)+SUMIF(Súmula!$AJ:$AJ,Resumo!$C33,Súmula!CS:CS)+SUMIF(Súmula!$AS:$AS,Resumo!$C33,Súmula!DD:DD)+SUMIF(Súmula!$BB:$BB,Resumo!$C33,Súmula!DO:DO)))</f>
        <v>20</v>
      </c>
      <c r="J33" s="51">
        <f>IF(C33="","",(SUMIF(Súmula!$I:$I,Resumo!$C33,Súmula!BM:BM)+SUMIF(Súmula!$R:$R,Resumo!$C33,Súmula!BX:BX)+SUMIF(Súmula!$AA:$AA,Resumo!$C33,Súmula!CI:CI)+SUMIF(Súmula!$AJ:$AJ,Resumo!$C33,Súmula!CT:CT)+SUMIF(Súmula!$AS:$AS,Resumo!$C33,Súmula!DE:DE)+SUMIF(Súmula!$BB:$BB,Resumo!$C33,Súmula!DP:DP)))</f>
        <v>29</v>
      </c>
      <c r="K33" s="51">
        <f>IF(C33="","",I33-J33)</f>
        <v>-9</v>
      </c>
      <c r="L33" s="51"/>
      <c r="N33" s="51" t="str">
        <f t="shared" si="6"/>
        <v>Rubens Oliveira 3/12,</v>
      </c>
    </row>
    <row r="34" spans="1:14" ht="18.95" customHeight="1" x14ac:dyDescent="0.2">
      <c r="A34" s="51">
        <f>Súmula!O28</f>
        <v>3</v>
      </c>
      <c r="B34" s="62">
        <f>IF(C34="","",Súmula!Z28)</f>
        <v>1767</v>
      </c>
      <c r="C34" s="61" t="str">
        <f>IF(Súmula!P28="","",Súmula!P28)</f>
        <v xml:space="preserve"> RODRIGO MUNHOZ</v>
      </c>
      <c r="D34" s="51">
        <f t="shared" ref="D34:D52" si="7">IF(C34="","",SUM(F34:H34))</f>
        <v>6</v>
      </c>
      <c r="E34" s="71">
        <f t="shared" si="5"/>
        <v>3</v>
      </c>
      <c r="F34" s="51">
        <f>IF(C34="","",(SUMIF(Súmula!$I:$I,Resumo!$C34,Súmula!BI:BI)+SUMIF(Súmula!$R:$R,Resumo!$C34,Súmula!BT:BT)+SUMIF(Súmula!$AA:$AA,Resumo!$C34,Súmula!CE:CE)+SUMIF(Súmula!$AJ:$AJ,Resumo!$C34,Súmula!CP:CP)+SUMIF(Súmula!$AS:$AS,Resumo!$C34,Súmula!DA:DA)+SUMIF(Súmula!$BB:$BB,Resumo!$C34,Súmula!DL:DL)))</f>
        <v>1</v>
      </c>
      <c r="G34" s="51">
        <f>IF(C34="","",(SUMIF(Súmula!$I:$I,Resumo!$C34,Súmula!BJ:BJ)+SUMIF(Súmula!$R:$R,Resumo!$C34,Súmula!BU:BU)+SUMIF(Súmula!$AA:$AA,Resumo!$C34,Súmula!CF:CF)+SUMIF(Súmula!$AJ:$AJ,Resumo!$C34,Súmula!CQ:CQ)+SUMIF(Súmula!$AS:$AS,Resumo!$C34,Súmula!DB:DB)+SUMIF(Súmula!$BB:$BB,Resumo!$C34,Súmula!DM:DM)))</f>
        <v>1</v>
      </c>
      <c r="H34" s="51">
        <f>IF(C34="","",(SUMIF(Súmula!$I:$I,Resumo!$C34,Súmula!BK:BK)+SUMIF(Súmula!$R:$R,Resumo!$C34,Súmula!BV:BV)+SUMIF(Súmula!$AA:$AA,Resumo!$C34,Súmula!CG:CG)+SUMIF(Súmula!$AJ:$AJ,Resumo!$C34,Súmula!CR:CR)+SUMIF(Súmula!$AS:$AS,Resumo!$C34,Súmula!DC:DC)+SUMIF(Súmula!$BB:$BB,Resumo!$C34,Súmula!DN:DN)))</f>
        <v>4</v>
      </c>
      <c r="I34" s="51">
        <f>IF(C34="","",(SUMIF(Súmula!$I:$I,Resumo!$C34,Súmula!BL:BL)+SUMIF(Súmula!$R:$R,Resumo!$C34,Súmula!BW:BW)+SUMIF(Súmula!$AA:$AA,Resumo!$C34,Súmula!CH:CH)+SUMIF(Súmula!$AJ:$AJ,Resumo!$C34,Súmula!CS:CS)+SUMIF(Súmula!$AS:$AS,Resumo!$C34,Súmula!DD:DD)+SUMIF(Súmula!$BB:$BB,Resumo!$C34,Súmula!DO:DO)))</f>
        <v>13</v>
      </c>
      <c r="J34" s="51">
        <f>IF(C34="","",(SUMIF(Súmula!$I:$I,Resumo!$C34,Súmula!BM:BM)+SUMIF(Súmula!$R:$R,Resumo!$C34,Súmula!BX:BX)+SUMIF(Súmula!$AA:$AA,Resumo!$C34,Súmula!CI:CI)+SUMIF(Súmula!$AJ:$AJ,Resumo!$C34,Súmula!CT:CT)+SUMIF(Súmula!$AS:$AS,Resumo!$C34,Súmula!DE:DE)+SUMIF(Súmula!$BB:$BB,Resumo!$C34,Súmula!DP:DP)))</f>
        <v>23</v>
      </c>
      <c r="K34" s="51">
        <f t="shared" ref="K34:K52" si="8">IF(C34="","",I34-J34)</f>
        <v>-10</v>
      </c>
      <c r="L34" s="51"/>
      <c r="N34" s="51" t="str">
        <f t="shared" si="6"/>
        <v xml:space="preserve"> Rodrigo Munhoz 3/12,</v>
      </c>
    </row>
    <row r="35" spans="1:14" ht="18.95" customHeight="1" x14ac:dyDescent="0.2">
      <c r="A35" s="51">
        <f>Súmula!O29</f>
        <v>4</v>
      </c>
      <c r="B35" s="62">
        <f>IF(C35="","",Súmula!Z29)</f>
        <v>2649</v>
      </c>
      <c r="C35" s="61" t="str">
        <f>IF(Súmula!P29="","",Súmula!P29)</f>
        <v>RENAN GONCALVES</v>
      </c>
      <c r="D35" s="51">
        <f t="shared" si="7"/>
        <v>6</v>
      </c>
      <c r="E35" s="71">
        <f t="shared" si="5"/>
        <v>4</v>
      </c>
      <c r="F35" s="51">
        <f>IF(C35="","",(SUMIF(Súmula!$I:$I,Resumo!$C35,Súmula!BI:BI)+SUMIF(Súmula!$R:$R,Resumo!$C35,Súmula!BT:BT)+SUMIF(Súmula!$AA:$AA,Resumo!$C35,Súmula!CE:CE)+SUMIF(Súmula!$AJ:$AJ,Resumo!$C35,Súmula!CP:CP)+SUMIF(Súmula!$AS:$AS,Resumo!$C35,Súmula!DA:DA)+SUMIF(Súmula!$BB:$BB,Resumo!$C35,Súmula!DL:DL)))</f>
        <v>1</v>
      </c>
      <c r="G35" s="51">
        <f>IF(C35="","",(SUMIF(Súmula!$I:$I,Resumo!$C35,Súmula!BJ:BJ)+SUMIF(Súmula!$R:$R,Resumo!$C35,Súmula!BU:BU)+SUMIF(Súmula!$AA:$AA,Resumo!$C35,Súmula!CF:CF)+SUMIF(Súmula!$AJ:$AJ,Resumo!$C35,Súmula!CQ:CQ)+SUMIF(Súmula!$AS:$AS,Resumo!$C35,Súmula!DB:DB)+SUMIF(Súmula!$BB:$BB,Resumo!$C35,Súmula!DM:DM)))</f>
        <v>2</v>
      </c>
      <c r="H35" s="51">
        <f>IF(C35="","",(SUMIF(Súmula!$I:$I,Resumo!$C35,Súmula!BK:BK)+SUMIF(Súmula!$R:$R,Resumo!$C35,Súmula!BV:BV)+SUMIF(Súmula!$AA:$AA,Resumo!$C35,Súmula!CG:CG)+SUMIF(Súmula!$AJ:$AJ,Resumo!$C35,Súmula!CR:CR)+SUMIF(Súmula!$AS:$AS,Resumo!$C35,Súmula!DC:DC)+SUMIF(Súmula!$BB:$BB,Resumo!$C35,Súmula!DN:DN)))</f>
        <v>3</v>
      </c>
      <c r="I35" s="51">
        <f>IF(C35="","",(SUMIF(Súmula!$I:$I,Resumo!$C35,Súmula!BL:BL)+SUMIF(Súmula!$R:$R,Resumo!$C35,Súmula!BW:BW)+SUMIF(Súmula!$AA:$AA,Resumo!$C35,Súmula!CH:CH)+SUMIF(Súmula!$AJ:$AJ,Resumo!$C35,Súmula!CS:CS)+SUMIF(Súmula!$AS:$AS,Resumo!$C35,Súmula!DD:DD)+SUMIF(Súmula!$BB:$BB,Resumo!$C35,Súmula!DO:DO)))</f>
        <v>23</v>
      </c>
      <c r="J35" s="51">
        <f>IF(C35="","",(SUMIF(Súmula!$I:$I,Resumo!$C35,Súmula!BM:BM)+SUMIF(Súmula!$R:$R,Resumo!$C35,Súmula!BX:BX)+SUMIF(Súmula!$AA:$AA,Resumo!$C35,Súmula!CI:CI)+SUMIF(Súmula!$AJ:$AJ,Resumo!$C35,Súmula!CT:CT)+SUMIF(Súmula!$AS:$AS,Resumo!$C35,Súmula!DE:DE)+SUMIF(Súmula!$BB:$BB,Resumo!$C35,Súmula!DP:DP)))</f>
        <v>26</v>
      </c>
      <c r="K35" s="51">
        <f t="shared" si="8"/>
        <v>-3</v>
      </c>
      <c r="L35" s="51"/>
      <c r="N35" s="51" t="str">
        <f t="shared" si="6"/>
        <v>Renan Goncalves 4/12,</v>
      </c>
    </row>
    <row r="36" spans="1:14" ht="18.95" customHeight="1" x14ac:dyDescent="0.2">
      <c r="A36" s="51">
        <f>Súmula!O30</f>
        <v>5</v>
      </c>
      <c r="B36" s="62">
        <f>IF(C36="","",Súmula!Z30)</f>
        <v>2707</v>
      </c>
      <c r="C36" s="61" t="str">
        <f>IF(Súmula!P30="","",Súmula!P30)</f>
        <v>THADEU</v>
      </c>
      <c r="D36" s="51">
        <f t="shared" si="7"/>
        <v>6</v>
      </c>
      <c r="E36" s="71">
        <f t="shared" si="5"/>
        <v>3</v>
      </c>
      <c r="F36" s="51">
        <f>IF(C36="","",(SUMIF(Súmula!$I:$I,Resumo!$C36,Súmula!BI:BI)+SUMIF(Súmula!$R:$R,Resumo!$C36,Súmula!BT:BT)+SUMIF(Súmula!$AA:$AA,Resumo!$C36,Súmula!CE:CE)+SUMIF(Súmula!$AJ:$AJ,Resumo!$C36,Súmula!CP:CP)+SUMIF(Súmula!$AS:$AS,Resumo!$C36,Súmula!DA:DA)+SUMIF(Súmula!$BB:$BB,Resumo!$C36,Súmula!DL:DL)))</f>
        <v>1</v>
      </c>
      <c r="G36" s="51">
        <f>IF(C36="","",(SUMIF(Súmula!$I:$I,Resumo!$C36,Súmula!BJ:BJ)+SUMIF(Súmula!$R:$R,Resumo!$C36,Súmula!BU:BU)+SUMIF(Súmula!$AA:$AA,Resumo!$C36,Súmula!CF:CF)+SUMIF(Súmula!$AJ:$AJ,Resumo!$C36,Súmula!CQ:CQ)+SUMIF(Súmula!$AS:$AS,Resumo!$C36,Súmula!DB:DB)+SUMIF(Súmula!$BB:$BB,Resumo!$C36,Súmula!DM:DM)))</f>
        <v>1</v>
      </c>
      <c r="H36" s="51">
        <f>IF(C36="","",(SUMIF(Súmula!$I:$I,Resumo!$C36,Súmula!BK:BK)+SUMIF(Súmula!$R:$R,Resumo!$C36,Súmula!BV:BV)+SUMIF(Súmula!$AA:$AA,Resumo!$C36,Súmula!CG:CG)+SUMIF(Súmula!$AJ:$AJ,Resumo!$C36,Súmula!CR:CR)+SUMIF(Súmula!$AS:$AS,Resumo!$C36,Súmula!DC:DC)+SUMIF(Súmula!$BB:$BB,Resumo!$C36,Súmula!DN:DN)))</f>
        <v>4</v>
      </c>
      <c r="I36" s="51">
        <f>IF(C36="","",(SUMIF(Súmula!$I:$I,Resumo!$C36,Súmula!BL:BL)+SUMIF(Súmula!$R:$R,Resumo!$C36,Súmula!BW:BW)+SUMIF(Súmula!$AA:$AA,Resumo!$C36,Súmula!CH:CH)+SUMIF(Súmula!$AJ:$AJ,Resumo!$C36,Súmula!CS:CS)+SUMIF(Súmula!$AS:$AS,Resumo!$C36,Súmula!DD:DD)+SUMIF(Súmula!$BB:$BB,Resumo!$C36,Súmula!DO:DO)))</f>
        <v>12</v>
      </c>
      <c r="J36" s="51">
        <f>IF(C36="","",(SUMIF(Súmula!$I:$I,Resumo!$C36,Súmula!BM:BM)+SUMIF(Súmula!$R:$R,Resumo!$C36,Súmula!BX:BX)+SUMIF(Súmula!$AA:$AA,Resumo!$C36,Súmula!CI:CI)+SUMIF(Súmula!$AJ:$AJ,Resumo!$C36,Súmula!CT:CT)+SUMIF(Súmula!$AS:$AS,Resumo!$C36,Súmula!DE:DE)+SUMIF(Súmula!$BB:$BB,Resumo!$C36,Súmula!DP:DP)))</f>
        <v>29</v>
      </c>
      <c r="K36" s="51">
        <f t="shared" si="8"/>
        <v>-17</v>
      </c>
      <c r="L36" s="51"/>
      <c r="N36" s="51" t="str">
        <f t="shared" si="6"/>
        <v>Thadeu 3/12,</v>
      </c>
    </row>
    <row r="37" spans="1:14" ht="18.95" customHeight="1" x14ac:dyDescent="0.2">
      <c r="A37" s="51">
        <f>Súmula!O31</f>
        <v>6</v>
      </c>
      <c r="B37" s="62">
        <f>IF(C37="","",Súmula!Z31)</f>
        <v>1068</v>
      </c>
      <c r="C37" s="61" t="str">
        <f>IF(Súmula!P31="","",Súmula!P31)</f>
        <v>FABIO</v>
      </c>
      <c r="D37" s="51">
        <f t="shared" si="7"/>
        <v>4</v>
      </c>
      <c r="E37" s="71">
        <f t="shared" si="5"/>
        <v>0</v>
      </c>
      <c r="F37" s="51">
        <f>IF(C37="","",(SUMIF(Súmula!$I:$I,Resumo!$C37,Súmula!BI:BI)+SUMIF(Súmula!$R:$R,Resumo!$C37,Súmula!BT:BT)+SUMIF(Súmula!$AA:$AA,Resumo!$C37,Súmula!CE:CE)+SUMIF(Súmula!$AJ:$AJ,Resumo!$C37,Súmula!CP:CP)+SUMIF(Súmula!$AS:$AS,Resumo!$C37,Súmula!DA:DA)+SUMIF(Súmula!$BB:$BB,Resumo!$C37,Súmula!DL:DL)))</f>
        <v>0</v>
      </c>
      <c r="G37" s="51">
        <f>IF(C37="","",(SUMIF(Súmula!$I:$I,Resumo!$C37,Súmula!BJ:BJ)+SUMIF(Súmula!$R:$R,Resumo!$C37,Súmula!BU:BU)+SUMIF(Súmula!$AA:$AA,Resumo!$C37,Súmula!CF:CF)+SUMIF(Súmula!$AJ:$AJ,Resumo!$C37,Súmula!CQ:CQ)+SUMIF(Súmula!$AS:$AS,Resumo!$C37,Súmula!DB:DB)+SUMIF(Súmula!$BB:$BB,Resumo!$C37,Súmula!DM:DM)))</f>
        <v>0</v>
      </c>
      <c r="H37" s="51">
        <f>IF(C37="","",(SUMIF(Súmula!$I:$I,Resumo!$C37,Súmula!BK:BK)+SUMIF(Súmula!$R:$R,Resumo!$C37,Súmula!BV:BV)+SUMIF(Súmula!$AA:$AA,Resumo!$C37,Súmula!CG:CG)+SUMIF(Súmula!$AJ:$AJ,Resumo!$C37,Súmula!CR:CR)+SUMIF(Súmula!$AS:$AS,Resumo!$C37,Súmula!DC:DC)+SUMIF(Súmula!$BB:$BB,Resumo!$C37,Súmula!DN:DN)))</f>
        <v>4</v>
      </c>
      <c r="I37" s="51">
        <f>IF(C37="","",(SUMIF(Súmula!$I:$I,Resumo!$C37,Súmula!BL:BL)+SUMIF(Súmula!$R:$R,Resumo!$C37,Súmula!BW:BW)+SUMIF(Súmula!$AA:$AA,Resumo!$C37,Súmula!CH:CH)+SUMIF(Súmula!$AJ:$AJ,Resumo!$C37,Súmula!CS:CS)+SUMIF(Súmula!$AS:$AS,Resumo!$C37,Súmula!DD:DD)+SUMIF(Súmula!$BB:$BB,Resumo!$C37,Súmula!DO:DO)))</f>
        <v>6</v>
      </c>
      <c r="J37" s="51">
        <f>IF(C37="","",(SUMIF(Súmula!$I:$I,Resumo!$C37,Súmula!BM:BM)+SUMIF(Súmula!$R:$R,Resumo!$C37,Súmula!BX:BX)+SUMIF(Súmula!$AA:$AA,Resumo!$C37,Súmula!CI:CI)+SUMIF(Súmula!$AJ:$AJ,Resumo!$C37,Súmula!CT:CT)+SUMIF(Súmula!$AS:$AS,Resumo!$C37,Súmula!DE:DE)+SUMIF(Súmula!$BB:$BB,Resumo!$C37,Súmula!DP:DP)))</f>
        <v>16</v>
      </c>
      <c r="K37" s="51">
        <f t="shared" si="8"/>
        <v>-10</v>
      </c>
      <c r="L37" s="51"/>
      <c r="N37" s="51" t="str">
        <f t="shared" si="6"/>
        <v>Fabio 0/8,</v>
      </c>
    </row>
    <row r="38" spans="1:14" ht="18.95" customHeight="1" x14ac:dyDescent="0.2">
      <c r="A38" s="51" t="str">
        <f>Súmula!O32</f>
        <v>R1</v>
      </c>
      <c r="B38" s="62">
        <f>IF(C38="","",Súmula!Z32)</f>
        <v>2708</v>
      </c>
      <c r="C38" s="61" t="str">
        <f>IF(Súmula!P32="","",Súmula!P32)</f>
        <v>HENRIQUE MUNHOZ</v>
      </c>
      <c r="D38" s="51">
        <f t="shared" si="7"/>
        <v>1</v>
      </c>
      <c r="E38" s="71">
        <f t="shared" si="5"/>
        <v>0</v>
      </c>
      <c r="F38" s="51">
        <f>IF(C38="","",(SUMIF(Súmula!$I:$I,Resumo!$C38,Súmula!BI:BI)+SUMIF(Súmula!$R:$R,Resumo!$C38,Súmula!BT:BT)+SUMIF(Súmula!$AA:$AA,Resumo!$C38,Súmula!CE:CE)+SUMIF(Súmula!$AJ:$AJ,Resumo!$C38,Súmula!CP:CP)+SUMIF(Súmula!$AS:$AS,Resumo!$C38,Súmula!DA:DA)+SUMIF(Súmula!$BB:$BB,Resumo!$C38,Súmula!DL:DL)))</f>
        <v>0</v>
      </c>
      <c r="G38" s="51">
        <f>IF(C38="","",(SUMIF(Súmula!$I:$I,Resumo!$C38,Súmula!BJ:BJ)+SUMIF(Súmula!$R:$R,Resumo!$C38,Súmula!BU:BU)+SUMIF(Súmula!$AA:$AA,Resumo!$C38,Súmula!CF:CF)+SUMIF(Súmula!$AJ:$AJ,Resumo!$C38,Súmula!CQ:CQ)+SUMIF(Súmula!$AS:$AS,Resumo!$C38,Súmula!DB:DB)+SUMIF(Súmula!$BB:$BB,Resumo!$C38,Súmula!DM:DM)))</f>
        <v>0</v>
      </c>
      <c r="H38" s="51">
        <f>IF(C38="","",(SUMIF(Súmula!$I:$I,Resumo!$C38,Súmula!BK:BK)+SUMIF(Súmula!$R:$R,Resumo!$C38,Súmula!BV:BV)+SUMIF(Súmula!$AA:$AA,Resumo!$C38,Súmula!CG:CG)+SUMIF(Súmula!$AJ:$AJ,Resumo!$C38,Súmula!CR:CR)+SUMIF(Súmula!$AS:$AS,Resumo!$C38,Súmula!DC:DC)+SUMIF(Súmula!$BB:$BB,Resumo!$C38,Súmula!DN:DN)))</f>
        <v>1</v>
      </c>
      <c r="I38" s="51">
        <f>IF(C38="","",(SUMIF(Súmula!$I:$I,Resumo!$C38,Súmula!BL:BL)+SUMIF(Súmula!$R:$R,Resumo!$C38,Súmula!BW:BW)+SUMIF(Súmula!$AA:$AA,Resumo!$C38,Súmula!CH:CH)+SUMIF(Súmula!$AJ:$AJ,Resumo!$C38,Súmula!CS:CS)+SUMIF(Súmula!$AS:$AS,Resumo!$C38,Súmula!DD:DD)+SUMIF(Súmula!$BB:$BB,Resumo!$C38,Súmula!DO:DO)))</f>
        <v>1</v>
      </c>
      <c r="J38" s="51">
        <f>IF(C38="","",(SUMIF(Súmula!$I:$I,Resumo!$C38,Súmula!BM:BM)+SUMIF(Súmula!$R:$R,Resumo!$C38,Súmula!BX:BX)+SUMIF(Súmula!$AA:$AA,Resumo!$C38,Súmula!CI:CI)+SUMIF(Súmula!$AJ:$AJ,Resumo!$C38,Súmula!CT:CT)+SUMIF(Súmula!$AS:$AS,Resumo!$C38,Súmula!DE:DE)+SUMIF(Súmula!$BB:$BB,Resumo!$C38,Súmula!DP:DP)))</f>
        <v>2</v>
      </c>
      <c r="K38" s="51">
        <f t="shared" si="8"/>
        <v>-1</v>
      </c>
      <c r="L38" s="51"/>
      <c r="N38" s="51" t="str">
        <f t="shared" si="6"/>
        <v>Henrique Munhoz 0/2,</v>
      </c>
    </row>
    <row r="39" spans="1:14" ht="18.95" customHeight="1" x14ac:dyDescent="0.2">
      <c r="A39" s="51" t="str">
        <f>Súmula!O33</f>
        <v>R2</v>
      </c>
      <c r="B39" s="62">
        <f>IF(C39="","",Súmula!Z33)</f>
        <v>1600</v>
      </c>
      <c r="C39" s="61" t="str">
        <f>IF(Súmula!P33="","",Súmula!P33)</f>
        <v>GUGA</v>
      </c>
      <c r="D39" s="51">
        <f t="shared" si="7"/>
        <v>2</v>
      </c>
      <c r="E39" s="71">
        <f t="shared" si="5"/>
        <v>3</v>
      </c>
      <c r="F39" s="51">
        <f>IF(C39="","",(SUMIF(Súmula!$I:$I,Resumo!$C39,Súmula!BI:BI)+SUMIF(Súmula!$R:$R,Resumo!$C39,Súmula!BT:BT)+SUMIF(Súmula!$AA:$AA,Resumo!$C39,Súmula!CE:CE)+SUMIF(Súmula!$AJ:$AJ,Resumo!$C39,Súmula!CP:CP)+SUMIF(Súmula!$AS:$AS,Resumo!$C39,Súmula!DA:DA)+SUMIF(Súmula!$BB:$BB,Resumo!$C39,Súmula!DL:DL)))</f>
        <v>1</v>
      </c>
      <c r="G39" s="51">
        <f>IF(C39="","",(SUMIF(Súmula!$I:$I,Resumo!$C39,Súmula!BJ:BJ)+SUMIF(Súmula!$R:$R,Resumo!$C39,Súmula!BU:BU)+SUMIF(Súmula!$AA:$AA,Resumo!$C39,Súmula!CF:CF)+SUMIF(Súmula!$AJ:$AJ,Resumo!$C39,Súmula!CQ:CQ)+SUMIF(Súmula!$AS:$AS,Resumo!$C39,Súmula!DB:DB)+SUMIF(Súmula!$BB:$BB,Resumo!$C39,Súmula!DM:DM)))</f>
        <v>1</v>
      </c>
      <c r="H39" s="51">
        <f>IF(C39="","",(SUMIF(Súmula!$I:$I,Resumo!$C39,Súmula!BK:BK)+SUMIF(Súmula!$R:$R,Resumo!$C39,Súmula!BV:BV)+SUMIF(Súmula!$AA:$AA,Resumo!$C39,Súmula!CG:CG)+SUMIF(Súmula!$AJ:$AJ,Resumo!$C39,Súmula!CR:CR)+SUMIF(Súmula!$AS:$AS,Resumo!$C39,Súmula!DC:DC)+SUMIF(Súmula!$BB:$BB,Resumo!$C39,Súmula!DN:DN)))</f>
        <v>0</v>
      </c>
      <c r="I39" s="51">
        <f>IF(C39="","",(SUMIF(Súmula!$I:$I,Resumo!$C39,Súmula!BL:BL)+SUMIF(Súmula!$R:$R,Resumo!$C39,Súmula!BW:BW)+SUMIF(Súmula!$AA:$AA,Resumo!$C39,Súmula!CH:CH)+SUMIF(Súmula!$AJ:$AJ,Resumo!$C39,Súmula!CS:CS)+SUMIF(Súmula!$AS:$AS,Resumo!$C39,Súmula!DD:DD)+SUMIF(Súmula!$BB:$BB,Resumo!$C39,Súmula!DO:DO)))</f>
        <v>11</v>
      </c>
      <c r="J39" s="51">
        <f>IF(C39="","",(SUMIF(Súmula!$I:$I,Resumo!$C39,Súmula!BM:BM)+SUMIF(Súmula!$R:$R,Resumo!$C39,Súmula!BX:BX)+SUMIF(Súmula!$AA:$AA,Resumo!$C39,Súmula!CI:CI)+SUMIF(Súmula!$AJ:$AJ,Resumo!$C39,Súmula!CT:CT)+SUMIF(Súmula!$AS:$AS,Resumo!$C39,Súmula!DE:DE)+SUMIF(Súmula!$BB:$BB,Resumo!$C39,Súmula!DP:DP)))</f>
        <v>9</v>
      </c>
      <c r="K39" s="51">
        <f t="shared" si="8"/>
        <v>2</v>
      </c>
      <c r="L39" s="51"/>
      <c r="N39" s="51" t="str">
        <f t="shared" si="6"/>
        <v>Guga 3/4</v>
      </c>
    </row>
    <row r="40" spans="1:14" ht="18.95" customHeight="1" x14ac:dyDescent="0.2">
      <c r="A40" s="51" t="str">
        <f>Súmula!O34</f>
        <v>R3</v>
      </c>
      <c r="B40" s="62" t="str">
        <f>IF(C40="","",Súmula!Z34)</f>
        <v/>
      </c>
      <c r="C40" s="61" t="str">
        <f>IF(Súmula!P34="","",Súmula!P34)</f>
        <v/>
      </c>
      <c r="D40" s="51" t="str">
        <f t="shared" si="7"/>
        <v/>
      </c>
      <c r="E40" s="71" t="str">
        <f t="shared" si="5"/>
        <v/>
      </c>
      <c r="F40" s="51" t="str">
        <f>IF(C40="","",(SUMIF(Súmula!$I:$I,Resumo!$C40,Súmula!BI:BI)+SUMIF(Súmula!$R:$R,Resumo!$C40,Súmula!BT:BT)+SUMIF(Súmula!$AA:$AA,Resumo!$C40,Súmula!CE:CE)+SUMIF(Súmula!$AJ:$AJ,Resumo!$C40,Súmula!CP:CP)+SUMIF(Súmula!$AS:$AS,Resumo!$C40,Súmula!DA:DA)+SUMIF(Súmula!$BB:$BB,Resumo!$C40,Súmula!DL:DL)))</f>
        <v/>
      </c>
      <c r="G40" s="51" t="str">
        <f>IF(C40="","",(SUMIF(Súmula!$I:$I,Resumo!$C40,Súmula!BJ:BJ)+SUMIF(Súmula!$R:$R,Resumo!$C40,Súmula!BU:BU)+SUMIF(Súmula!$AA:$AA,Resumo!$C40,Súmula!CF:CF)+SUMIF(Súmula!$AJ:$AJ,Resumo!$C40,Súmula!CQ:CQ)+SUMIF(Súmula!$AS:$AS,Resumo!$C40,Súmula!DB:DB)+SUMIF(Súmula!$BB:$BB,Resumo!$C40,Súmula!DM:DM)))</f>
        <v/>
      </c>
      <c r="H40" s="51" t="str">
        <f>IF(C40="","",(SUMIF(Súmula!$I:$I,Resumo!$C40,Súmula!BK:BK)+SUMIF(Súmula!$R:$R,Resumo!$C40,Súmula!BV:BV)+SUMIF(Súmula!$AA:$AA,Resumo!$C40,Súmula!CG:CG)+SUMIF(Súmula!$AJ:$AJ,Resumo!$C40,Súmula!CR:CR)+SUMIF(Súmula!$AS:$AS,Resumo!$C40,Súmula!DC:DC)+SUMIF(Súmula!$BB:$BB,Resumo!$C40,Súmula!DN:DN)))</f>
        <v/>
      </c>
      <c r="I40" s="51" t="str">
        <f>IF(C40="","",(SUMIF(Súmula!$I:$I,Resumo!$C40,Súmula!BL:BL)+SUMIF(Súmula!$R:$R,Resumo!$C40,Súmula!BW:BW)+SUMIF(Súmula!$AA:$AA,Resumo!$C40,Súmula!CH:CH)+SUMIF(Súmula!$AJ:$AJ,Resumo!$C40,Súmula!CS:CS)+SUMIF(Súmula!$AS:$AS,Resumo!$C40,Súmula!DD:DD)+SUMIF(Súmula!$BB:$BB,Resumo!$C40,Súmula!DO:DO)))</f>
        <v/>
      </c>
      <c r="J40" s="51" t="str">
        <f>IF(C40="","",(SUMIF(Súmula!$I:$I,Resumo!$C40,Súmula!BM:BM)+SUMIF(Súmula!$R:$R,Resumo!$C40,Súmula!BX:BX)+SUMIF(Súmula!$AA:$AA,Resumo!$C40,Súmula!CI:CI)+SUMIF(Súmula!$AJ:$AJ,Resumo!$C40,Súmula!CT:CT)+SUMIF(Súmula!$AS:$AS,Resumo!$C40,Súmula!DE:DE)+SUMIF(Súmula!$BB:$BB,Resumo!$C40,Súmula!DP:DP)))</f>
        <v/>
      </c>
      <c r="K40" s="51" t="str">
        <f t="shared" si="8"/>
        <v/>
      </c>
      <c r="L40" s="51"/>
      <c r="N40" s="51" t="str">
        <f t="shared" si="6"/>
        <v/>
      </c>
    </row>
    <row r="41" spans="1:14" ht="18.95" customHeight="1" x14ac:dyDescent="0.2">
      <c r="A41" s="51" t="str">
        <f>Súmula!O35</f>
        <v>R4</v>
      </c>
      <c r="B41" s="62" t="str">
        <f>IF(C41="","",Súmula!Z35)</f>
        <v/>
      </c>
      <c r="C41" s="61" t="str">
        <f>IF(Súmula!P35="","",Súmula!P35)</f>
        <v/>
      </c>
      <c r="D41" s="51" t="str">
        <f t="shared" si="7"/>
        <v/>
      </c>
      <c r="E41" s="71" t="str">
        <f t="shared" si="5"/>
        <v/>
      </c>
      <c r="F41" s="51" t="str">
        <f>IF(C41="","",(SUMIF(Súmula!$I:$I,Resumo!$C41,Súmula!BI:BI)+SUMIF(Súmula!$R:$R,Resumo!$C41,Súmula!BT:BT)+SUMIF(Súmula!$AA:$AA,Resumo!$C41,Súmula!CE:CE)+SUMIF(Súmula!$AJ:$AJ,Resumo!$C41,Súmula!CP:CP)+SUMIF(Súmula!$AS:$AS,Resumo!$C41,Súmula!DA:DA)+SUMIF(Súmula!$BB:$BB,Resumo!$C41,Súmula!DL:DL)))</f>
        <v/>
      </c>
      <c r="G41" s="51" t="str">
        <f>IF(C41="","",(SUMIF(Súmula!$I:$I,Resumo!$C41,Súmula!BJ:BJ)+SUMIF(Súmula!$R:$R,Resumo!$C41,Súmula!BU:BU)+SUMIF(Súmula!$AA:$AA,Resumo!$C41,Súmula!CF:CF)+SUMIF(Súmula!$AJ:$AJ,Resumo!$C41,Súmula!CQ:CQ)+SUMIF(Súmula!$AS:$AS,Resumo!$C41,Súmula!DB:DB)+SUMIF(Súmula!$BB:$BB,Resumo!$C41,Súmula!DM:DM)))</f>
        <v/>
      </c>
      <c r="H41" s="51" t="str">
        <f>IF(C41="","",(SUMIF(Súmula!$I:$I,Resumo!$C41,Súmula!BK:BK)+SUMIF(Súmula!$R:$R,Resumo!$C41,Súmula!BV:BV)+SUMIF(Súmula!$AA:$AA,Resumo!$C41,Súmula!CG:CG)+SUMIF(Súmula!$AJ:$AJ,Resumo!$C41,Súmula!CR:CR)+SUMIF(Súmula!$AS:$AS,Resumo!$C41,Súmula!DC:DC)+SUMIF(Súmula!$BB:$BB,Resumo!$C41,Súmula!DN:DN)))</f>
        <v/>
      </c>
      <c r="I41" s="51" t="str">
        <f>IF(C41="","",(SUMIF(Súmula!$I:$I,Resumo!$C41,Súmula!BL:BL)+SUMIF(Súmula!$R:$R,Resumo!$C41,Súmula!BW:BW)+SUMIF(Súmula!$AA:$AA,Resumo!$C41,Súmula!CH:CH)+SUMIF(Súmula!$AJ:$AJ,Resumo!$C41,Súmula!CS:CS)+SUMIF(Súmula!$AS:$AS,Resumo!$C41,Súmula!DD:DD)+SUMIF(Súmula!$BB:$BB,Resumo!$C41,Súmula!DO:DO)))</f>
        <v/>
      </c>
      <c r="J41" s="51" t="str">
        <f>IF(C41="","",(SUMIF(Súmula!$I:$I,Resumo!$C41,Súmula!BM:BM)+SUMIF(Súmula!$R:$R,Resumo!$C41,Súmula!BX:BX)+SUMIF(Súmula!$AA:$AA,Resumo!$C41,Súmula!CI:CI)+SUMIF(Súmula!$AJ:$AJ,Resumo!$C41,Súmula!CT:CT)+SUMIF(Súmula!$AS:$AS,Resumo!$C41,Súmula!DE:DE)+SUMIF(Súmula!$BB:$BB,Resumo!$C41,Súmula!DP:DP)))</f>
        <v/>
      </c>
      <c r="K41" s="51" t="str">
        <f t="shared" si="8"/>
        <v/>
      </c>
      <c r="L41" s="51"/>
      <c r="N41" s="51" t="str">
        <f t="shared" si="6"/>
        <v/>
      </c>
    </row>
    <row r="42" spans="1:14" ht="18.95" customHeight="1" x14ac:dyDescent="0.2">
      <c r="A42" s="51" t="str">
        <f>Súmula!O36</f>
        <v>R5</v>
      </c>
      <c r="B42" s="62" t="str">
        <f>IF(C42="","",Súmula!Z36)</f>
        <v/>
      </c>
      <c r="C42" s="61" t="str">
        <f>IF(Súmula!P36="","",Súmula!P36)</f>
        <v/>
      </c>
      <c r="D42" s="51" t="str">
        <f t="shared" si="7"/>
        <v/>
      </c>
      <c r="E42" s="71" t="str">
        <f t="shared" si="5"/>
        <v/>
      </c>
      <c r="F42" s="51" t="str">
        <f>IF(C42="","",(SUMIF(Súmula!$I:$I,Resumo!$C42,Súmula!BI:BI)+SUMIF(Súmula!$R:$R,Resumo!$C42,Súmula!BT:BT)+SUMIF(Súmula!$AA:$AA,Resumo!$C42,Súmula!CE:CE)+SUMIF(Súmula!$AJ:$AJ,Resumo!$C42,Súmula!CP:CP)+SUMIF(Súmula!$AS:$AS,Resumo!$C42,Súmula!DA:DA)+SUMIF(Súmula!$BB:$BB,Resumo!$C42,Súmula!DL:DL)))</f>
        <v/>
      </c>
      <c r="G42" s="51" t="str">
        <f>IF(C42="","",(SUMIF(Súmula!$I:$I,Resumo!$C42,Súmula!BJ:BJ)+SUMIF(Súmula!$R:$R,Resumo!$C42,Súmula!BU:BU)+SUMIF(Súmula!$AA:$AA,Resumo!$C42,Súmula!CF:CF)+SUMIF(Súmula!$AJ:$AJ,Resumo!$C42,Súmula!CQ:CQ)+SUMIF(Súmula!$AS:$AS,Resumo!$C42,Súmula!DB:DB)+SUMIF(Súmula!$BB:$BB,Resumo!$C42,Súmula!DM:DM)))</f>
        <v/>
      </c>
      <c r="H42" s="51" t="str">
        <f>IF(C42="","",(SUMIF(Súmula!$I:$I,Resumo!$C42,Súmula!BK:BK)+SUMIF(Súmula!$R:$R,Resumo!$C42,Súmula!BV:BV)+SUMIF(Súmula!$AA:$AA,Resumo!$C42,Súmula!CG:CG)+SUMIF(Súmula!$AJ:$AJ,Resumo!$C42,Súmula!CR:CR)+SUMIF(Súmula!$AS:$AS,Resumo!$C42,Súmula!DC:DC)+SUMIF(Súmula!$BB:$BB,Resumo!$C42,Súmula!DN:DN)))</f>
        <v/>
      </c>
      <c r="I42" s="51" t="str">
        <f>IF(C42="","",(SUMIF(Súmula!$I:$I,Resumo!$C42,Súmula!BL:BL)+SUMIF(Súmula!$R:$R,Resumo!$C42,Súmula!BW:BW)+SUMIF(Súmula!$AA:$AA,Resumo!$C42,Súmula!CH:CH)+SUMIF(Súmula!$AJ:$AJ,Resumo!$C42,Súmula!CS:CS)+SUMIF(Súmula!$AS:$AS,Resumo!$C42,Súmula!DD:DD)+SUMIF(Súmula!$BB:$BB,Resumo!$C42,Súmula!DO:DO)))</f>
        <v/>
      </c>
      <c r="J42" s="51" t="str">
        <f>IF(C42="","",(SUMIF(Súmula!$I:$I,Resumo!$C42,Súmula!BM:BM)+SUMIF(Súmula!$R:$R,Resumo!$C42,Súmula!BX:BX)+SUMIF(Súmula!$AA:$AA,Resumo!$C42,Súmula!CI:CI)+SUMIF(Súmula!$AJ:$AJ,Resumo!$C42,Súmula!CT:CT)+SUMIF(Súmula!$AS:$AS,Resumo!$C42,Súmula!DE:DE)+SUMIF(Súmula!$BB:$BB,Resumo!$C42,Súmula!DP:DP)))</f>
        <v/>
      </c>
      <c r="K42" s="51" t="str">
        <f t="shared" si="8"/>
        <v/>
      </c>
      <c r="L42" s="51"/>
      <c r="N42" s="51" t="str">
        <f t="shared" si="6"/>
        <v/>
      </c>
    </row>
    <row r="43" spans="1:14" ht="18.95" customHeight="1" x14ac:dyDescent="0.2">
      <c r="A43" s="51" t="str">
        <f>Súmula!O37</f>
        <v>R6</v>
      </c>
      <c r="B43" s="62" t="str">
        <f>IF(C43="","",Súmula!Z37)</f>
        <v/>
      </c>
      <c r="C43" s="61" t="str">
        <f>IF(Súmula!P37="","",Súmula!P37)</f>
        <v/>
      </c>
      <c r="D43" s="51" t="str">
        <f t="shared" si="7"/>
        <v/>
      </c>
      <c r="E43" s="71" t="str">
        <f t="shared" si="5"/>
        <v/>
      </c>
      <c r="F43" s="51" t="str">
        <f>IF(C43="","",(SUMIF(Súmula!$I:$I,Resumo!$C43,Súmula!BI:BI)+SUMIF(Súmula!$R:$R,Resumo!$C43,Súmula!BT:BT)+SUMIF(Súmula!$AA:$AA,Resumo!$C43,Súmula!CE:CE)+SUMIF(Súmula!$AJ:$AJ,Resumo!$C43,Súmula!CP:CP)+SUMIF(Súmula!$AS:$AS,Resumo!$C43,Súmula!DA:DA)+SUMIF(Súmula!$BB:$BB,Resumo!$C43,Súmula!DL:DL)))</f>
        <v/>
      </c>
      <c r="G43" s="51" t="str">
        <f>IF(C43="","",(SUMIF(Súmula!$I:$I,Resumo!$C43,Súmula!BJ:BJ)+SUMIF(Súmula!$R:$R,Resumo!$C43,Súmula!BU:BU)+SUMIF(Súmula!$AA:$AA,Resumo!$C43,Súmula!CF:CF)+SUMIF(Súmula!$AJ:$AJ,Resumo!$C43,Súmula!CQ:CQ)+SUMIF(Súmula!$AS:$AS,Resumo!$C43,Súmula!DB:DB)+SUMIF(Súmula!$BB:$BB,Resumo!$C43,Súmula!DM:DM)))</f>
        <v/>
      </c>
      <c r="H43" s="51" t="str">
        <f>IF(C43="","",(SUMIF(Súmula!$I:$I,Resumo!$C43,Súmula!BK:BK)+SUMIF(Súmula!$R:$R,Resumo!$C43,Súmula!BV:BV)+SUMIF(Súmula!$AA:$AA,Resumo!$C43,Súmula!CG:CG)+SUMIF(Súmula!$AJ:$AJ,Resumo!$C43,Súmula!CR:CR)+SUMIF(Súmula!$AS:$AS,Resumo!$C43,Súmula!DC:DC)+SUMIF(Súmula!$BB:$BB,Resumo!$C43,Súmula!DN:DN)))</f>
        <v/>
      </c>
      <c r="I43" s="51" t="str">
        <f>IF(C43="","",(SUMIF(Súmula!$I:$I,Resumo!$C43,Súmula!BL:BL)+SUMIF(Súmula!$R:$R,Resumo!$C43,Súmula!BW:BW)+SUMIF(Súmula!$AA:$AA,Resumo!$C43,Súmula!CH:CH)+SUMIF(Súmula!$AJ:$AJ,Resumo!$C43,Súmula!CS:CS)+SUMIF(Súmula!$AS:$AS,Resumo!$C43,Súmula!DD:DD)+SUMIF(Súmula!$BB:$BB,Resumo!$C43,Súmula!DO:DO)))</f>
        <v/>
      </c>
      <c r="J43" s="51" t="str">
        <f>IF(C43="","",(SUMIF(Súmula!$I:$I,Resumo!$C43,Súmula!BM:BM)+SUMIF(Súmula!$R:$R,Resumo!$C43,Súmula!BX:BX)+SUMIF(Súmula!$AA:$AA,Resumo!$C43,Súmula!CI:CI)+SUMIF(Súmula!$AJ:$AJ,Resumo!$C43,Súmula!CT:CT)+SUMIF(Súmula!$AS:$AS,Resumo!$C43,Súmula!DE:DE)+SUMIF(Súmula!$BB:$BB,Resumo!$C43,Súmula!DP:DP)))</f>
        <v/>
      </c>
      <c r="K43" s="51" t="str">
        <f t="shared" si="8"/>
        <v/>
      </c>
      <c r="L43" s="51"/>
      <c r="N43" s="51" t="str">
        <f t="shared" si="6"/>
        <v/>
      </c>
    </row>
    <row r="44" spans="1:14" ht="18.95" customHeight="1" outlineLevel="1" x14ac:dyDescent="0.2">
      <c r="A44" s="51" t="str">
        <f>Súmula!O38</f>
        <v>R7</v>
      </c>
      <c r="B44" s="62" t="str">
        <f>IF(C44="","",Súmula!Z38)</f>
        <v/>
      </c>
      <c r="C44" s="61" t="str">
        <f>IF(Súmula!P38="","",Súmula!P38)</f>
        <v/>
      </c>
      <c r="D44" s="51" t="str">
        <f t="shared" si="7"/>
        <v/>
      </c>
      <c r="E44" s="71" t="str">
        <f t="shared" si="5"/>
        <v/>
      </c>
      <c r="F44" s="51" t="str">
        <f>IF(C44="","",(SUMIF(Súmula!$I:$I,Resumo!$C44,Súmula!BI:BI)+SUMIF(Súmula!$R:$R,Resumo!$C44,Súmula!BT:BT)+SUMIF(Súmula!$AA:$AA,Resumo!$C44,Súmula!CE:CE)+SUMIF(Súmula!$AJ:$AJ,Resumo!$C44,Súmula!CP:CP)+SUMIF(Súmula!$AS:$AS,Resumo!$C44,Súmula!DA:DA)+SUMIF(Súmula!$BB:$BB,Resumo!$C44,Súmula!DL:DL)))</f>
        <v/>
      </c>
      <c r="G44" s="51" t="str">
        <f>IF(C44="","",(SUMIF(Súmula!$I:$I,Resumo!$C44,Súmula!BJ:BJ)+SUMIF(Súmula!$R:$R,Resumo!$C44,Súmula!BU:BU)+SUMIF(Súmula!$AA:$AA,Resumo!$C44,Súmula!CF:CF)+SUMIF(Súmula!$AJ:$AJ,Resumo!$C44,Súmula!CQ:CQ)+SUMIF(Súmula!$AS:$AS,Resumo!$C44,Súmula!DB:DB)+SUMIF(Súmula!$BB:$BB,Resumo!$C44,Súmula!DM:DM)))</f>
        <v/>
      </c>
      <c r="H44" s="51" t="str">
        <f>IF(C44="","",(SUMIF(Súmula!$I:$I,Resumo!$C44,Súmula!BK:BK)+SUMIF(Súmula!$R:$R,Resumo!$C44,Súmula!BV:BV)+SUMIF(Súmula!$AA:$AA,Resumo!$C44,Súmula!CG:CG)+SUMIF(Súmula!$AJ:$AJ,Resumo!$C44,Súmula!CR:CR)+SUMIF(Súmula!$AS:$AS,Resumo!$C44,Súmula!DC:DC)+SUMIF(Súmula!$BB:$BB,Resumo!$C44,Súmula!DN:DN)))</f>
        <v/>
      </c>
      <c r="I44" s="51" t="str">
        <f>IF(C44="","",(SUMIF(Súmula!$I:$I,Resumo!$C44,Súmula!BL:BL)+SUMIF(Súmula!$R:$R,Resumo!$C44,Súmula!BW:BW)+SUMIF(Súmula!$AA:$AA,Resumo!$C44,Súmula!CH:CH)+SUMIF(Súmula!$AJ:$AJ,Resumo!$C44,Súmula!CS:CS)+SUMIF(Súmula!$AS:$AS,Resumo!$C44,Súmula!DD:DD)+SUMIF(Súmula!$BB:$BB,Resumo!$C44,Súmula!DO:DO)))</f>
        <v/>
      </c>
      <c r="J44" s="51" t="str">
        <f>IF(C44="","",(SUMIF(Súmula!$I:$I,Resumo!$C44,Súmula!BM:BM)+SUMIF(Súmula!$R:$R,Resumo!$C44,Súmula!BX:BX)+SUMIF(Súmula!$AA:$AA,Resumo!$C44,Súmula!CI:CI)+SUMIF(Súmula!$AJ:$AJ,Resumo!$C44,Súmula!CT:CT)+SUMIF(Súmula!$AS:$AS,Resumo!$C44,Súmula!DE:DE)+SUMIF(Súmula!$BB:$BB,Resumo!$C44,Súmula!DP:DP)))</f>
        <v/>
      </c>
      <c r="K44" s="51" t="str">
        <f t="shared" si="8"/>
        <v/>
      </c>
      <c r="L44" s="51"/>
      <c r="N44" s="51" t="str">
        <f t="shared" si="6"/>
        <v/>
      </c>
    </row>
    <row r="45" spans="1:14" ht="18.95" customHeight="1" outlineLevel="1" x14ac:dyDescent="0.2">
      <c r="A45" s="51" t="str">
        <f>Súmula!O39</f>
        <v>R8</v>
      </c>
      <c r="B45" s="62" t="str">
        <f>IF(C45="","",Súmula!Z39)</f>
        <v/>
      </c>
      <c r="C45" s="61" t="str">
        <f>IF(Súmula!P39="","",Súmula!P39)</f>
        <v/>
      </c>
      <c r="D45" s="51" t="str">
        <f t="shared" si="7"/>
        <v/>
      </c>
      <c r="E45" s="71" t="str">
        <f t="shared" si="5"/>
        <v/>
      </c>
      <c r="F45" s="51" t="str">
        <f>IF(C45="","",(SUMIF(Súmula!$I:$I,Resumo!$C45,Súmula!BI:BI)+SUMIF(Súmula!$R:$R,Resumo!$C45,Súmula!BT:BT)+SUMIF(Súmula!$AA:$AA,Resumo!$C45,Súmula!CE:CE)+SUMIF(Súmula!$AJ:$AJ,Resumo!$C45,Súmula!CP:CP)+SUMIF(Súmula!$AS:$AS,Resumo!$C45,Súmula!DA:DA)+SUMIF(Súmula!$BB:$BB,Resumo!$C45,Súmula!DL:DL)))</f>
        <v/>
      </c>
      <c r="G45" s="51" t="str">
        <f>IF(C45="","",(SUMIF(Súmula!$I:$I,Resumo!$C45,Súmula!BJ:BJ)+SUMIF(Súmula!$R:$R,Resumo!$C45,Súmula!BU:BU)+SUMIF(Súmula!$AA:$AA,Resumo!$C45,Súmula!CF:CF)+SUMIF(Súmula!$AJ:$AJ,Resumo!$C45,Súmula!CQ:CQ)+SUMIF(Súmula!$AS:$AS,Resumo!$C45,Súmula!DB:DB)+SUMIF(Súmula!$BB:$BB,Resumo!$C45,Súmula!DM:DM)))</f>
        <v/>
      </c>
      <c r="H45" s="51" t="str">
        <f>IF(C45="","",(SUMIF(Súmula!$I:$I,Resumo!$C45,Súmula!BK:BK)+SUMIF(Súmula!$R:$R,Resumo!$C45,Súmula!BV:BV)+SUMIF(Súmula!$AA:$AA,Resumo!$C45,Súmula!CG:CG)+SUMIF(Súmula!$AJ:$AJ,Resumo!$C45,Súmula!CR:CR)+SUMIF(Súmula!$AS:$AS,Resumo!$C45,Súmula!DC:DC)+SUMIF(Súmula!$BB:$BB,Resumo!$C45,Súmula!DN:DN)))</f>
        <v/>
      </c>
      <c r="I45" s="51" t="str">
        <f>IF(C45="","",(SUMIF(Súmula!$I:$I,Resumo!$C45,Súmula!BL:BL)+SUMIF(Súmula!$R:$R,Resumo!$C45,Súmula!BW:BW)+SUMIF(Súmula!$AA:$AA,Resumo!$C45,Súmula!CH:CH)+SUMIF(Súmula!$AJ:$AJ,Resumo!$C45,Súmula!CS:CS)+SUMIF(Súmula!$AS:$AS,Resumo!$C45,Súmula!DD:DD)+SUMIF(Súmula!$BB:$BB,Resumo!$C45,Súmula!DO:DO)))</f>
        <v/>
      </c>
      <c r="J45" s="51" t="str">
        <f>IF(C45="","",(SUMIF(Súmula!$I:$I,Resumo!$C45,Súmula!BM:BM)+SUMIF(Súmula!$R:$R,Resumo!$C45,Súmula!BX:BX)+SUMIF(Súmula!$AA:$AA,Resumo!$C45,Súmula!CI:CI)+SUMIF(Súmula!$AJ:$AJ,Resumo!$C45,Súmula!CT:CT)+SUMIF(Súmula!$AS:$AS,Resumo!$C45,Súmula!DE:DE)+SUMIF(Súmula!$BB:$BB,Resumo!$C45,Súmula!DP:DP)))</f>
        <v/>
      </c>
      <c r="K45" s="51" t="str">
        <f t="shared" si="8"/>
        <v/>
      </c>
      <c r="L45" s="51"/>
      <c r="N45" s="51" t="str">
        <f t="shared" si="6"/>
        <v/>
      </c>
    </row>
    <row r="46" spans="1:14" ht="18.95" customHeight="1" outlineLevel="1" x14ac:dyDescent="0.2">
      <c r="A46" s="51" t="str">
        <f>Súmula!O40</f>
        <v>R9</v>
      </c>
      <c r="B46" s="62" t="str">
        <f>IF(C46="","",Súmula!Z40)</f>
        <v/>
      </c>
      <c r="C46" s="61" t="str">
        <f>IF(Súmula!P40="","",Súmula!P40)</f>
        <v/>
      </c>
      <c r="D46" s="51" t="str">
        <f t="shared" si="7"/>
        <v/>
      </c>
      <c r="E46" s="71" t="str">
        <f t="shared" si="5"/>
        <v/>
      </c>
      <c r="F46" s="51" t="str">
        <f>IF(C46="","",(SUMIF(Súmula!$I:$I,Resumo!$C46,Súmula!BI:BI)+SUMIF(Súmula!$R:$R,Resumo!$C46,Súmula!BT:BT)+SUMIF(Súmula!$AA:$AA,Resumo!$C46,Súmula!CE:CE)+SUMIF(Súmula!$AJ:$AJ,Resumo!$C46,Súmula!CP:CP)+SUMIF(Súmula!$AS:$AS,Resumo!$C46,Súmula!DA:DA)+SUMIF(Súmula!$BB:$BB,Resumo!$C46,Súmula!DL:DL)))</f>
        <v/>
      </c>
      <c r="G46" s="51" t="str">
        <f>IF(C46="","",(SUMIF(Súmula!$I:$I,Resumo!$C46,Súmula!BJ:BJ)+SUMIF(Súmula!$R:$R,Resumo!$C46,Súmula!BU:BU)+SUMIF(Súmula!$AA:$AA,Resumo!$C46,Súmula!CF:CF)+SUMIF(Súmula!$AJ:$AJ,Resumo!$C46,Súmula!CQ:CQ)+SUMIF(Súmula!$AS:$AS,Resumo!$C46,Súmula!DB:DB)+SUMIF(Súmula!$BB:$BB,Resumo!$C46,Súmula!DM:DM)))</f>
        <v/>
      </c>
      <c r="H46" s="51" t="str">
        <f>IF(C46="","",(SUMIF(Súmula!$I:$I,Resumo!$C46,Súmula!BK:BK)+SUMIF(Súmula!$R:$R,Resumo!$C46,Súmula!BV:BV)+SUMIF(Súmula!$AA:$AA,Resumo!$C46,Súmula!CG:CG)+SUMIF(Súmula!$AJ:$AJ,Resumo!$C46,Súmula!CR:CR)+SUMIF(Súmula!$AS:$AS,Resumo!$C46,Súmula!DC:DC)+SUMIF(Súmula!$BB:$BB,Resumo!$C46,Súmula!DN:DN)))</f>
        <v/>
      </c>
      <c r="I46" s="51" t="str">
        <f>IF(C46="","",(SUMIF(Súmula!$I:$I,Resumo!$C46,Súmula!BL:BL)+SUMIF(Súmula!$R:$R,Resumo!$C46,Súmula!BW:BW)+SUMIF(Súmula!$AA:$AA,Resumo!$C46,Súmula!CH:CH)+SUMIF(Súmula!$AJ:$AJ,Resumo!$C46,Súmula!CS:CS)+SUMIF(Súmula!$AS:$AS,Resumo!$C46,Súmula!DD:DD)+SUMIF(Súmula!$BB:$BB,Resumo!$C46,Súmula!DO:DO)))</f>
        <v/>
      </c>
      <c r="J46" s="51" t="str">
        <f>IF(C46="","",(SUMIF(Súmula!$I:$I,Resumo!$C46,Súmula!BM:BM)+SUMIF(Súmula!$R:$R,Resumo!$C46,Súmula!BX:BX)+SUMIF(Súmula!$AA:$AA,Resumo!$C46,Súmula!CI:CI)+SUMIF(Súmula!$AJ:$AJ,Resumo!$C46,Súmula!CT:CT)+SUMIF(Súmula!$AS:$AS,Resumo!$C46,Súmula!DE:DE)+SUMIF(Súmula!$BB:$BB,Resumo!$C46,Súmula!DP:DP)))</f>
        <v/>
      </c>
      <c r="K46" s="51" t="str">
        <f t="shared" si="8"/>
        <v/>
      </c>
      <c r="L46" s="51"/>
      <c r="N46" s="51" t="str">
        <f t="shared" si="6"/>
        <v/>
      </c>
    </row>
    <row r="47" spans="1:14" ht="18.95" customHeight="1" outlineLevel="1" x14ac:dyDescent="0.2">
      <c r="A47" s="51" t="str">
        <f>Súmula!O41</f>
        <v>R10</v>
      </c>
      <c r="B47" s="62" t="str">
        <f>IF(C47="","",Súmula!Z41)</f>
        <v/>
      </c>
      <c r="C47" s="61" t="str">
        <f>IF(Súmula!P41="","",Súmula!P41)</f>
        <v/>
      </c>
      <c r="D47" s="51" t="str">
        <f t="shared" si="7"/>
        <v/>
      </c>
      <c r="E47" s="71" t="str">
        <f t="shared" si="5"/>
        <v/>
      </c>
      <c r="F47" s="51" t="str">
        <f>IF(C47="","",(SUMIF(Súmula!$I:$I,Resumo!$C47,Súmula!BI:BI)+SUMIF(Súmula!$R:$R,Resumo!$C47,Súmula!BT:BT)+SUMIF(Súmula!$AA:$AA,Resumo!$C47,Súmula!CE:CE)+SUMIF(Súmula!$AJ:$AJ,Resumo!$C47,Súmula!CP:CP)+SUMIF(Súmula!$AS:$AS,Resumo!$C47,Súmula!DA:DA)+SUMIF(Súmula!$BB:$BB,Resumo!$C47,Súmula!DL:DL)))</f>
        <v/>
      </c>
      <c r="G47" s="51" t="str">
        <f>IF(C47="","",(SUMIF(Súmula!$I:$I,Resumo!$C47,Súmula!BJ:BJ)+SUMIF(Súmula!$R:$R,Resumo!$C47,Súmula!BU:BU)+SUMIF(Súmula!$AA:$AA,Resumo!$C47,Súmula!CF:CF)+SUMIF(Súmula!$AJ:$AJ,Resumo!$C47,Súmula!CQ:CQ)+SUMIF(Súmula!$AS:$AS,Resumo!$C47,Súmula!DB:DB)+SUMIF(Súmula!$BB:$BB,Resumo!$C47,Súmula!DM:DM)))</f>
        <v/>
      </c>
      <c r="H47" s="51" t="str">
        <f>IF(C47="","",(SUMIF(Súmula!$I:$I,Resumo!$C47,Súmula!BK:BK)+SUMIF(Súmula!$R:$R,Resumo!$C47,Súmula!BV:BV)+SUMIF(Súmula!$AA:$AA,Resumo!$C47,Súmula!CG:CG)+SUMIF(Súmula!$AJ:$AJ,Resumo!$C47,Súmula!CR:CR)+SUMIF(Súmula!$AS:$AS,Resumo!$C47,Súmula!DC:DC)+SUMIF(Súmula!$BB:$BB,Resumo!$C47,Súmula!DN:DN)))</f>
        <v/>
      </c>
      <c r="I47" s="51" t="str">
        <f>IF(C47="","",(SUMIF(Súmula!$I:$I,Resumo!$C47,Súmula!BL:BL)+SUMIF(Súmula!$R:$R,Resumo!$C47,Súmula!BW:BW)+SUMIF(Súmula!$AA:$AA,Resumo!$C47,Súmula!CH:CH)+SUMIF(Súmula!$AJ:$AJ,Resumo!$C47,Súmula!CS:CS)+SUMIF(Súmula!$AS:$AS,Resumo!$C47,Súmula!DD:DD)+SUMIF(Súmula!$BB:$BB,Resumo!$C47,Súmula!DO:DO)))</f>
        <v/>
      </c>
      <c r="J47" s="51" t="str">
        <f>IF(C47="","",(SUMIF(Súmula!$I:$I,Resumo!$C47,Súmula!BM:BM)+SUMIF(Súmula!$R:$R,Resumo!$C47,Súmula!BX:BX)+SUMIF(Súmula!$AA:$AA,Resumo!$C47,Súmula!CI:CI)+SUMIF(Súmula!$AJ:$AJ,Resumo!$C47,Súmula!CT:CT)+SUMIF(Súmula!$AS:$AS,Resumo!$C47,Súmula!DE:DE)+SUMIF(Súmula!$BB:$BB,Resumo!$C47,Súmula!DP:DP)))</f>
        <v/>
      </c>
      <c r="K47" s="51" t="str">
        <f t="shared" si="8"/>
        <v/>
      </c>
      <c r="L47" s="51"/>
      <c r="N47" s="51" t="str">
        <f t="shared" si="6"/>
        <v/>
      </c>
    </row>
    <row r="48" spans="1:14" ht="18.95" customHeight="1" outlineLevel="1" x14ac:dyDescent="0.2">
      <c r="A48" s="51" t="str">
        <f>Súmula!O42</f>
        <v>R11</v>
      </c>
      <c r="B48" s="62" t="str">
        <f>IF(C48="","",Súmula!Z42)</f>
        <v/>
      </c>
      <c r="C48" s="61" t="str">
        <f>IF(Súmula!P42="","",Súmula!P42)</f>
        <v/>
      </c>
      <c r="D48" s="51" t="str">
        <f t="shared" si="7"/>
        <v/>
      </c>
      <c r="E48" s="71" t="str">
        <f t="shared" si="5"/>
        <v/>
      </c>
      <c r="F48" s="51" t="str">
        <f>IF(C48="","",(SUMIF(Súmula!$I:$I,Resumo!$C48,Súmula!BI:BI)+SUMIF(Súmula!$R:$R,Resumo!$C48,Súmula!BT:BT)+SUMIF(Súmula!$AA:$AA,Resumo!$C48,Súmula!CE:CE)+SUMIF(Súmula!$AJ:$AJ,Resumo!$C48,Súmula!CP:CP)+SUMIF(Súmula!$AS:$AS,Resumo!$C48,Súmula!DA:DA)+SUMIF(Súmula!$BB:$BB,Resumo!$C48,Súmula!DL:DL)))</f>
        <v/>
      </c>
      <c r="G48" s="51" t="str">
        <f>IF(C48="","",(SUMIF(Súmula!$I:$I,Resumo!$C48,Súmula!BJ:BJ)+SUMIF(Súmula!$R:$R,Resumo!$C48,Súmula!BU:BU)+SUMIF(Súmula!$AA:$AA,Resumo!$C48,Súmula!CF:CF)+SUMIF(Súmula!$AJ:$AJ,Resumo!$C48,Súmula!CQ:CQ)+SUMIF(Súmula!$AS:$AS,Resumo!$C48,Súmula!DB:DB)+SUMIF(Súmula!$BB:$BB,Resumo!$C48,Súmula!DM:DM)))</f>
        <v/>
      </c>
      <c r="H48" s="51" t="str">
        <f>IF(C48="","",(SUMIF(Súmula!$I:$I,Resumo!$C48,Súmula!BK:BK)+SUMIF(Súmula!$R:$R,Resumo!$C48,Súmula!BV:BV)+SUMIF(Súmula!$AA:$AA,Resumo!$C48,Súmula!CG:CG)+SUMIF(Súmula!$AJ:$AJ,Resumo!$C48,Súmula!CR:CR)+SUMIF(Súmula!$AS:$AS,Resumo!$C48,Súmula!DC:DC)+SUMIF(Súmula!$BB:$BB,Resumo!$C48,Súmula!DN:DN)))</f>
        <v/>
      </c>
      <c r="I48" s="51" t="str">
        <f>IF(C48="","",(SUMIF(Súmula!$I:$I,Resumo!$C48,Súmula!BL:BL)+SUMIF(Súmula!$R:$R,Resumo!$C48,Súmula!BW:BW)+SUMIF(Súmula!$AA:$AA,Resumo!$C48,Súmula!CH:CH)+SUMIF(Súmula!$AJ:$AJ,Resumo!$C48,Súmula!CS:CS)+SUMIF(Súmula!$AS:$AS,Resumo!$C48,Súmula!DD:DD)+SUMIF(Súmula!$BB:$BB,Resumo!$C48,Súmula!DO:DO)))</f>
        <v/>
      </c>
      <c r="J48" s="51" t="str">
        <f>IF(C48="","",(SUMIF(Súmula!$I:$I,Resumo!$C48,Súmula!BM:BM)+SUMIF(Súmula!$R:$R,Resumo!$C48,Súmula!BX:BX)+SUMIF(Súmula!$AA:$AA,Resumo!$C48,Súmula!CI:CI)+SUMIF(Súmula!$AJ:$AJ,Resumo!$C48,Súmula!CT:CT)+SUMIF(Súmula!$AS:$AS,Resumo!$C48,Súmula!DE:DE)+SUMIF(Súmula!$BB:$BB,Resumo!$C48,Súmula!DP:DP)))</f>
        <v/>
      </c>
      <c r="K48" s="51" t="str">
        <f t="shared" si="8"/>
        <v/>
      </c>
      <c r="L48" s="51"/>
      <c r="N48" s="51" t="str">
        <f t="shared" si="6"/>
        <v/>
      </c>
    </row>
    <row r="49" spans="1:14" ht="18.95" customHeight="1" outlineLevel="1" x14ac:dyDescent="0.2">
      <c r="A49" s="51" t="str">
        <f>Súmula!O43</f>
        <v>R12</v>
      </c>
      <c r="B49" s="62" t="str">
        <f>IF(C49="","",Súmula!Z43)</f>
        <v/>
      </c>
      <c r="C49" s="61" t="str">
        <f>IF(Súmula!P43="","",Súmula!P43)</f>
        <v/>
      </c>
      <c r="D49" s="51" t="str">
        <f t="shared" si="7"/>
        <v/>
      </c>
      <c r="E49" s="71" t="str">
        <f t="shared" si="5"/>
        <v/>
      </c>
      <c r="F49" s="51" t="str">
        <f>IF(C49="","",(SUMIF(Súmula!$I:$I,Resumo!$C49,Súmula!BI:BI)+SUMIF(Súmula!$R:$R,Resumo!$C49,Súmula!BT:BT)+SUMIF(Súmula!$AA:$AA,Resumo!$C49,Súmula!CE:CE)+SUMIF(Súmula!$AJ:$AJ,Resumo!$C49,Súmula!CP:CP)+SUMIF(Súmula!$AS:$AS,Resumo!$C49,Súmula!DA:DA)+SUMIF(Súmula!$BB:$BB,Resumo!$C49,Súmula!DL:DL)))</f>
        <v/>
      </c>
      <c r="G49" s="51" t="str">
        <f>IF(C49="","",(SUMIF(Súmula!$I:$I,Resumo!$C49,Súmula!BJ:BJ)+SUMIF(Súmula!$R:$R,Resumo!$C49,Súmula!BU:BU)+SUMIF(Súmula!$AA:$AA,Resumo!$C49,Súmula!CF:CF)+SUMIF(Súmula!$AJ:$AJ,Resumo!$C49,Súmula!CQ:CQ)+SUMIF(Súmula!$AS:$AS,Resumo!$C49,Súmula!DB:DB)+SUMIF(Súmula!$BB:$BB,Resumo!$C49,Súmula!DM:DM)))</f>
        <v/>
      </c>
      <c r="H49" s="51" t="str">
        <f>IF(C49="","",(SUMIF(Súmula!$I:$I,Resumo!$C49,Súmula!BK:BK)+SUMIF(Súmula!$R:$R,Resumo!$C49,Súmula!BV:BV)+SUMIF(Súmula!$AA:$AA,Resumo!$C49,Súmula!CG:CG)+SUMIF(Súmula!$AJ:$AJ,Resumo!$C49,Súmula!CR:CR)+SUMIF(Súmula!$AS:$AS,Resumo!$C49,Súmula!DC:DC)+SUMIF(Súmula!$BB:$BB,Resumo!$C49,Súmula!DN:DN)))</f>
        <v/>
      </c>
      <c r="I49" s="51" t="str">
        <f>IF(C49="","",(SUMIF(Súmula!$I:$I,Resumo!$C49,Súmula!BL:BL)+SUMIF(Súmula!$R:$R,Resumo!$C49,Súmula!BW:BW)+SUMIF(Súmula!$AA:$AA,Resumo!$C49,Súmula!CH:CH)+SUMIF(Súmula!$AJ:$AJ,Resumo!$C49,Súmula!CS:CS)+SUMIF(Súmula!$AS:$AS,Resumo!$C49,Súmula!DD:DD)+SUMIF(Súmula!$BB:$BB,Resumo!$C49,Súmula!DO:DO)))</f>
        <v/>
      </c>
      <c r="J49" s="51" t="str">
        <f>IF(C49="","",(SUMIF(Súmula!$I:$I,Resumo!$C49,Súmula!BM:BM)+SUMIF(Súmula!$R:$R,Resumo!$C49,Súmula!BX:BX)+SUMIF(Súmula!$AA:$AA,Resumo!$C49,Súmula!CI:CI)+SUMIF(Súmula!$AJ:$AJ,Resumo!$C49,Súmula!CT:CT)+SUMIF(Súmula!$AS:$AS,Resumo!$C49,Súmula!DE:DE)+SUMIF(Súmula!$BB:$BB,Resumo!$C49,Súmula!DP:DP)))</f>
        <v/>
      </c>
      <c r="K49" s="51" t="str">
        <f t="shared" si="8"/>
        <v/>
      </c>
      <c r="L49" s="51"/>
      <c r="N49" s="51" t="str">
        <f t="shared" si="6"/>
        <v/>
      </c>
    </row>
    <row r="50" spans="1:14" ht="18.95" customHeight="1" outlineLevel="1" x14ac:dyDescent="0.2">
      <c r="A50" s="51" t="str">
        <f>Súmula!O44</f>
        <v>R13</v>
      </c>
      <c r="B50" s="62" t="str">
        <f>IF(C50="","",Súmula!Z44)</f>
        <v/>
      </c>
      <c r="C50" s="61" t="str">
        <f>IF(Súmula!P44="","",Súmula!P44)</f>
        <v/>
      </c>
      <c r="D50" s="51" t="str">
        <f t="shared" si="7"/>
        <v/>
      </c>
      <c r="E50" s="71" t="str">
        <f t="shared" si="5"/>
        <v/>
      </c>
      <c r="F50" s="51" t="str">
        <f>IF(C50="","",(SUMIF(Súmula!$I:$I,Resumo!$C50,Súmula!BI:BI)+SUMIF(Súmula!$R:$R,Resumo!$C50,Súmula!BT:BT)+SUMIF(Súmula!$AA:$AA,Resumo!$C50,Súmula!CE:CE)+SUMIF(Súmula!$AJ:$AJ,Resumo!$C50,Súmula!CP:CP)+SUMIF(Súmula!$AS:$AS,Resumo!$C50,Súmula!DA:DA)+SUMIF(Súmula!$BB:$BB,Resumo!$C50,Súmula!DL:DL)))</f>
        <v/>
      </c>
      <c r="G50" s="51" t="str">
        <f>IF(C50="","",(SUMIF(Súmula!$I:$I,Resumo!$C50,Súmula!BJ:BJ)+SUMIF(Súmula!$R:$R,Resumo!$C50,Súmula!BU:BU)+SUMIF(Súmula!$AA:$AA,Resumo!$C50,Súmula!CF:CF)+SUMIF(Súmula!$AJ:$AJ,Resumo!$C50,Súmula!CQ:CQ)+SUMIF(Súmula!$AS:$AS,Resumo!$C50,Súmula!DB:DB)+SUMIF(Súmula!$BB:$BB,Resumo!$C50,Súmula!DM:DM)))</f>
        <v/>
      </c>
      <c r="H50" s="51" t="str">
        <f>IF(C50="","",(SUMIF(Súmula!$I:$I,Resumo!$C50,Súmula!BK:BK)+SUMIF(Súmula!$R:$R,Resumo!$C50,Súmula!BV:BV)+SUMIF(Súmula!$AA:$AA,Resumo!$C50,Súmula!CG:CG)+SUMIF(Súmula!$AJ:$AJ,Resumo!$C50,Súmula!CR:CR)+SUMIF(Súmula!$AS:$AS,Resumo!$C50,Súmula!DC:DC)+SUMIF(Súmula!$BB:$BB,Resumo!$C50,Súmula!DN:DN)))</f>
        <v/>
      </c>
      <c r="I50" s="51" t="str">
        <f>IF(C50="","",(SUMIF(Súmula!$I:$I,Resumo!$C50,Súmula!BL:BL)+SUMIF(Súmula!$R:$R,Resumo!$C50,Súmula!BW:BW)+SUMIF(Súmula!$AA:$AA,Resumo!$C50,Súmula!CH:CH)+SUMIF(Súmula!$AJ:$AJ,Resumo!$C50,Súmula!CS:CS)+SUMIF(Súmula!$AS:$AS,Resumo!$C50,Súmula!DD:DD)+SUMIF(Súmula!$BB:$BB,Resumo!$C50,Súmula!DO:DO)))</f>
        <v/>
      </c>
      <c r="J50" s="51" t="str">
        <f>IF(C50="","",(SUMIF(Súmula!$I:$I,Resumo!$C50,Súmula!BM:BM)+SUMIF(Súmula!$R:$R,Resumo!$C50,Súmula!BX:BX)+SUMIF(Súmula!$AA:$AA,Resumo!$C50,Súmula!CI:CI)+SUMIF(Súmula!$AJ:$AJ,Resumo!$C50,Súmula!CT:CT)+SUMIF(Súmula!$AS:$AS,Resumo!$C50,Súmula!DE:DE)+SUMIF(Súmula!$BB:$BB,Resumo!$C50,Súmula!DP:DP)))</f>
        <v/>
      </c>
      <c r="K50" s="51" t="str">
        <f t="shared" si="8"/>
        <v/>
      </c>
      <c r="L50" s="51"/>
      <c r="N50" s="51" t="str">
        <f t="shared" si="6"/>
        <v/>
      </c>
    </row>
    <row r="51" spans="1:14" ht="18.95" customHeight="1" outlineLevel="1" x14ac:dyDescent="0.2">
      <c r="A51" s="51" t="str">
        <f>Súmula!O45</f>
        <v>R14</v>
      </c>
      <c r="B51" s="62" t="str">
        <f>IF(C51="","",Súmula!Z45)</f>
        <v/>
      </c>
      <c r="C51" s="61" t="str">
        <f>IF(Súmula!P45="","",Súmula!P45)</f>
        <v/>
      </c>
      <c r="D51" s="51" t="str">
        <f t="shared" si="7"/>
        <v/>
      </c>
      <c r="E51" s="71" t="str">
        <f t="shared" si="5"/>
        <v/>
      </c>
      <c r="F51" s="51" t="str">
        <f>IF(C51="","",(SUMIF(Súmula!$I:$I,Resumo!$C51,Súmula!BI:BI)+SUMIF(Súmula!$R:$R,Resumo!$C51,Súmula!BT:BT)+SUMIF(Súmula!$AA:$AA,Resumo!$C51,Súmula!CE:CE)+SUMIF(Súmula!$AJ:$AJ,Resumo!$C51,Súmula!CP:CP)+SUMIF(Súmula!$AS:$AS,Resumo!$C51,Súmula!DA:DA)+SUMIF(Súmula!$BB:$BB,Resumo!$C51,Súmula!DL:DL)))</f>
        <v/>
      </c>
      <c r="G51" s="51" t="str">
        <f>IF(C51="","",(SUMIF(Súmula!$I:$I,Resumo!$C51,Súmula!BJ:BJ)+SUMIF(Súmula!$R:$R,Resumo!$C51,Súmula!BU:BU)+SUMIF(Súmula!$AA:$AA,Resumo!$C51,Súmula!CF:CF)+SUMIF(Súmula!$AJ:$AJ,Resumo!$C51,Súmula!CQ:CQ)+SUMIF(Súmula!$AS:$AS,Resumo!$C51,Súmula!DB:DB)+SUMIF(Súmula!$BB:$BB,Resumo!$C51,Súmula!DM:DM)))</f>
        <v/>
      </c>
      <c r="H51" s="51" t="str">
        <f>IF(C51="","",(SUMIF(Súmula!$I:$I,Resumo!$C51,Súmula!BK:BK)+SUMIF(Súmula!$R:$R,Resumo!$C51,Súmula!BV:BV)+SUMIF(Súmula!$AA:$AA,Resumo!$C51,Súmula!CG:CG)+SUMIF(Súmula!$AJ:$AJ,Resumo!$C51,Súmula!CR:CR)+SUMIF(Súmula!$AS:$AS,Resumo!$C51,Súmula!DC:DC)+SUMIF(Súmula!$BB:$BB,Resumo!$C51,Súmula!DN:DN)))</f>
        <v/>
      </c>
      <c r="I51" s="51" t="str">
        <f>IF(C51="","",(SUMIF(Súmula!$I:$I,Resumo!$C51,Súmula!BL:BL)+SUMIF(Súmula!$R:$R,Resumo!$C51,Súmula!BW:BW)+SUMIF(Súmula!$AA:$AA,Resumo!$C51,Súmula!CH:CH)+SUMIF(Súmula!$AJ:$AJ,Resumo!$C51,Súmula!CS:CS)+SUMIF(Súmula!$AS:$AS,Resumo!$C51,Súmula!DD:DD)+SUMIF(Súmula!$BB:$BB,Resumo!$C51,Súmula!DO:DO)))</f>
        <v/>
      </c>
      <c r="J51" s="51" t="str">
        <f>IF(C51="","",(SUMIF(Súmula!$I:$I,Resumo!$C51,Súmula!BM:BM)+SUMIF(Súmula!$R:$R,Resumo!$C51,Súmula!BX:BX)+SUMIF(Súmula!$AA:$AA,Resumo!$C51,Súmula!CI:CI)+SUMIF(Súmula!$AJ:$AJ,Resumo!$C51,Súmula!CT:CT)+SUMIF(Súmula!$AS:$AS,Resumo!$C51,Súmula!DE:DE)+SUMIF(Súmula!$BB:$BB,Resumo!$C51,Súmula!DP:DP)))</f>
        <v/>
      </c>
      <c r="K51" s="51" t="str">
        <f t="shared" si="8"/>
        <v/>
      </c>
      <c r="L51" s="51"/>
      <c r="N51" s="51" t="str">
        <f t="shared" si="6"/>
        <v/>
      </c>
    </row>
    <row r="52" spans="1:14" ht="18.95" customHeight="1" outlineLevel="1" x14ac:dyDescent="0.2">
      <c r="A52" s="51" t="str">
        <f>Súmula!O46</f>
        <v>R15</v>
      </c>
      <c r="B52" s="62" t="str">
        <f>IF(C52="","",Súmula!Z46)</f>
        <v/>
      </c>
      <c r="C52" s="61" t="str">
        <f>IF(Súmula!P46="","",Súmula!P46)</f>
        <v/>
      </c>
      <c r="D52" s="51" t="str">
        <f t="shared" si="7"/>
        <v/>
      </c>
      <c r="E52" s="71" t="str">
        <f t="shared" si="5"/>
        <v/>
      </c>
      <c r="F52" s="51" t="str">
        <f>IF(C52="","",(SUMIF(Súmula!$I:$I,Resumo!$C52,Súmula!BI:BI)+SUMIF(Súmula!$R:$R,Resumo!$C52,Súmula!BT:BT)+SUMIF(Súmula!$AA:$AA,Resumo!$C52,Súmula!CE:CE)+SUMIF(Súmula!$AJ:$AJ,Resumo!$C52,Súmula!CP:CP)+SUMIF(Súmula!$AS:$AS,Resumo!$C52,Súmula!DA:DA)+SUMIF(Súmula!$BB:$BB,Resumo!$C52,Súmula!DL:DL)))</f>
        <v/>
      </c>
      <c r="G52" s="51" t="str">
        <f>IF(C52="","",(SUMIF(Súmula!$I:$I,Resumo!$C52,Súmula!BJ:BJ)+SUMIF(Súmula!$R:$R,Resumo!$C52,Súmula!BU:BU)+SUMIF(Súmula!$AA:$AA,Resumo!$C52,Súmula!CF:CF)+SUMIF(Súmula!$AJ:$AJ,Resumo!$C52,Súmula!CQ:CQ)+SUMIF(Súmula!$AS:$AS,Resumo!$C52,Súmula!DB:DB)+SUMIF(Súmula!$BB:$BB,Resumo!$C52,Súmula!DM:DM)))</f>
        <v/>
      </c>
      <c r="H52" s="51" t="str">
        <f>IF(C52="","",(SUMIF(Súmula!$I:$I,Resumo!$C52,Súmula!BK:BK)+SUMIF(Súmula!$R:$R,Resumo!$C52,Súmula!BV:BV)+SUMIF(Súmula!$AA:$AA,Resumo!$C52,Súmula!CG:CG)+SUMIF(Súmula!$AJ:$AJ,Resumo!$C52,Súmula!CR:CR)+SUMIF(Súmula!$AS:$AS,Resumo!$C52,Súmula!DC:DC)+SUMIF(Súmula!$BB:$BB,Resumo!$C52,Súmula!DN:DN)))</f>
        <v/>
      </c>
      <c r="I52" s="51" t="str">
        <f>IF(C52="","",(SUMIF(Súmula!$I:$I,Resumo!$C52,Súmula!BL:BL)+SUMIF(Súmula!$R:$R,Resumo!$C52,Súmula!BW:BW)+SUMIF(Súmula!$AA:$AA,Resumo!$C52,Súmula!CH:CH)+SUMIF(Súmula!$AJ:$AJ,Resumo!$C52,Súmula!CS:CS)+SUMIF(Súmula!$AS:$AS,Resumo!$C52,Súmula!DD:DD)+SUMIF(Súmula!$BB:$BB,Resumo!$C52,Súmula!DO:DO)))</f>
        <v/>
      </c>
      <c r="J52" s="51" t="str">
        <f>IF(C52="","",(SUMIF(Súmula!$I:$I,Resumo!$C52,Súmula!BM:BM)+SUMIF(Súmula!$R:$R,Resumo!$C52,Súmula!BX:BX)+SUMIF(Súmula!$AA:$AA,Resumo!$C52,Súmula!CI:CI)+SUMIF(Súmula!$AJ:$AJ,Resumo!$C52,Súmula!CT:CT)+SUMIF(Súmula!$AS:$AS,Resumo!$C52,Súmula!DE:DE)+SUMIF(Súmula!$BB:$BB,Resumo!$C52,Súmula!DP:DP)))</f>
        <v/>
      </c>
      <c r="K52" s="51" t="str">
        <f t="shared" si="8"/>
        <v/>
      </c>
      <c r="L52" s="51"/>
      <c r="N52" s="51" t="str">
        <f t="shared" si="6"/>
        <v/>
      </c>
    </row>
    <row r="53" spans="1:14" ht="18.95" customHeight="1" x14ac:dyDescent="0.2">
      <c r="A53" s="81" t="s">
        <v>61</v>
      </c>
      <c r="B53" s="76"/>
      <c r="C53" s="77"/>
      <c r="D53" s="78">
        <f t="shared" ref="D53:K53" si="9">SUM(D32:D52)</f>
        <v>36</v>
      </c>
      <c r="E53" s="79">
        <f t="shared" si="9"/>
        <v>20</v>
      </c>
      <c r="F53" s="78">
        <f t="shared" si="9"/>
        <v>7</v>
      </c>
      <c r="G53" s="78">
        <f t="shared" si="9"/>
        <v>6</v>
      </c>
      <c r="H53" s="78">
        <f t="shared" si="9"/>
        <v>23</v>
      </c>
      <c r="I53" s="78">
        <f t="shared" si="9"/>
        <v>108</v>
      </c>
      <c r="J53" s="78">
        <f t="shared" si="9"/>
        <v>154</v>
      </c>
      <c r="K53" s="78">
        <f t="shared" si="9"/>
        <v>-46</v>
      </c>
      <c r="L53" s="78"/>
    </row>
    <row r="54" spans="1:14" ht="6" customHeight="1" x14ac:dyDescent="0.2"/>
    <row r="55" spans="1:14" ht="18" customHeight="1" x14ac:dyDescent="0.2">
      <c r="A55" s="52" t="s">
        <v>51</v>
      </c>
      <c r="B55" s="58"/>
      <c r="C55" s="54"/>
      <c r="D55" s="55"/>
      <c r="E55" s="55"/>
      <c r="F55" s="56"/>
      <c r="G55" s="48"/>
      <c r="H55" s="48"/>
      <c r="I55" s="52" t="s">
        <v>52</v>
      </c>
      <c r="J55" s="53"/>
      <c r="K55" s="72"/>
      <c r="L55" s="104"/>
    </row>
    <row r="56" spans="1:14" ht="6" customHeight="1" x14ac:dyDescent="0.2">
      <c r="A56" s="48"/>
      <c r="B56" s="59"/>
      <c r="C56" s="48"/>
      <c r="D56" s="48"/>
      <c r="E56" s="48"/>
      <c r="F56" s="48"/>
      <c r="G56" s="48"/>
      <c r="H56" s="48"/>
      <c r="I56" s="48"/>
      <c r="J56" s="48"/>
      <c r="K56" s="48"/>
      <c r="L56" s="48"/>
    </row>
    <row r="57" spans="1:14" ht="15" customHeight="1" x14ac:dyDescent="0.2">
      <c r="A57" s="48" t="s">
        <v>53</v>
      </c>
      <c r="B57" s="73" t="s">
        <v>59</v>
      </c>
      <c r="C57" s="48"/>
      <c r="D57" s="48"/>
      <c r="E57" s="48"/>
      <c r="F57" s="48"/>
      <c r="G57" s="48"/>
      <c r="H57" s="48"/>
      <c r="I57" s="48"/>
      <c r="J57" s="48"/>
      <c r="K57" s="48"/>
      <c r="L57" s="48"/>
    </row>
    <row r="58" spans="1:14" ht="15" customHeight="1" x14ac:dyDescent="0.2">
      <c r="A58" s="48"/>
      <c r="B58" s="80" t="s">
        <v>60</v>
      </c>
      <c r="C58" s="48"/>
      <c r="D58" s="48"/>
      <c r="E58" s="48"/>
      <c r="F58" s="48"/>
      <c r="G58" s="48"/>
      <c r="H58" s="48"/>
      <c r="I58" s="48"/>
      <c r="J58" s="48"/>
      <c r="K58" s="48"/>
      <c r="L58" s="48"/>
    </row>
    <row r="59" spans="1:14" ht="15" customHeight="1" x14ac:dyDescent="0.2">
      <c r="A59" s="48"/>
      <c r="B59" s="60" t="s">
        <v>88</v>
      </c>
      <c r="C59" s="48"/>
      <c r="D59" s="48"/>
      <c r="E59" s="48"/>
      <c r="F59" s="48"/>
      <c r="G59" s="48"/>
      <c r="H59" s="48"/>
      <c r="I59" s="48"/>
      <c r="J59" s="48"/>
      <c r="K59" s="48"/>
      <c r="L59" s="48"/>
    </row>
    <row r="60" spans="1:14" ht="15" customHeight="1" x14ac:dyDescent="0.2">
      <c r="A60" s="48"/>
      <c r="B60" s="60" t="s">
        <v>92</v>
      </c>
      <c r="C60" s="48"/>
      <c r="D60" s="48"/>
      <c r="E60" s="48"/>
      <c r="F60" s="48"/>
      <c r="G60" s="48"/>
      <c r="H60" s="48"/>
      <c r="I60" s="48"/>
      <c r="J60" s="48"/>
      <c r="K60" s="48"/>
      <c r="L60" s="48"/>
    </row>
    <row r="61" spans="1:14" ht="15" customHeight="1" x14ac:dyDescent="0.2">
      <c r="A61" s="48"/>
      <c r="B61" s="60" t="s">
        <v>90</v>
      </c>
      <c r="C61" s="48"/>
      <c r="D61" s="48"/>
      <c r="E61" s="48"/>
      <c r="F61" s="48"/>
      <c r="G61" s="48"/>
      <c r="H61" s="48"/>
      <c r="I61" s="48"/>
      <c r="J61" s="48"/>
      <c r="K61" s="48"/>
      <c r="L61" s="48"/>
    </row>
    <row r="62" spans="1:14" ht="15" customHeight="1" x14ac:dyDescent="0.2">
      <c r="A62" s="48"/>
      <c r="B62" s="60" t="s">
        <v>89</v>
      </c>
      <c r="C62" s="48"/>
      <c r="D62" s="48"/>
      <c r="E62" s="48"/>
      <c r="F62" s="48"/>
      <c r="G62" s="48"/>
      <c r="H62" s="48"/>
      <c r="I62" s="48"/>
      <c r="J62" s="48"/>
      <c r="K62" s="48"/>
      <c r="L62" s="48"/>
    </row>
    <row r="63" spans="1:14" ht="15" customHeight="1" x14ac:dyDescent="0.2">
      <c r="A63" s="48"/>
      <c r="B63" s="59"/>
      <c r="C63" s="48"/>
      <c r="D63" s="48"/>
      <c r="E63" s="48"/>
      <c r="F63" s="48"/>
      <c r="G63" s="48"/>
      <c r="H63" s="48"/>
      <c r="I63" s="48"/>
      <c r="J63" s="48"/>
      <c r="K63" s="48"/>
      <c r="L63" s="48"/>
    </row>
    <row r="64" spans="1:14" ht="15" customHeight="1" x14ac:dyDescent="0.2">
      <c r="A64" s="101" t="s">
        <v>76</v>
      </c>
      <c r="B64" s="46"/>
    </row>
    <row r="65" spans="1:12" ht="15" customHeight="1" x14ac:dyDescent="0.2">
      <c r="A65" s="134" t="str">
        <f>IF(COUNTBLANK(C8:C28)=21,"",CONCATENATE(UPPER(D3),":",G3," - ",N8,"  ",N9,"  ",N10,"  ",N11,"  ",N12,"  ",N13,"  ",N14,"  ",N15,"  ",N16,"  ",N17,"  ",N18,"  ",N19,"  ",N20))&amp;IF(COUNTBLANK(C8:C28)=21,"",CONCATENATE("  ",N21,"  ",N22,"  ",N23,"  ",N24,"  ",N25,"  ",N26,"  ",N27,"  ",N28))</f>
        <v xml:space="preserve">S.E. PALMEIRAS:52 - Melli 6/8,  Francisco Jr 5/8,  Acquesta 11/12,  Hylson 5/6,  Melli Jr 8/12,  Pedrinho 9/12,  Feola 4/6,  Dentinho 4/4,  Wendel 0/4,  Bertucci 0/0,  Frank 0/0                    </v>
      </c>
      <c r="B65" s="134"/>
      <c r="C65" s="134"/>
      <c r="D65" s="134"/>
      <c r="E65" s="134"/>
      <c r="F65" s="134"/>
      <c r="G65" s="134"/>
      <c r="H65" s="134"/>
      <c r="I65" s="134"/>
      <c r="J65" s="134"/>
      <c r="K65" s="134"/>
      <c r="L65" s="134"/>
    </row>
    <row r="66" spans="1:12" ht="15" customHeight="1" x14ac:dyDescent="0.2">
      <c r="A66" s="134"/>
      <c r="B66" s="134"/>
      <c r="C66" s="134"/>
      <c r="D66" s="134"/>
      <c r="E66" s="134"/>
      <c r="F66" s="134"/>
      <c r="G66" s="134"/>
      <c r="H66" s="134"/>
      <c r="I66" s="134"/>
      <c r="J66" s="134"/>
      <c r="K66" s="134"/>
      <c r="L66" s="134"/>
    </row>
    <row r="67" spans="1:12" ht="15" customHeight="1" x14ac:dyDescent="0.2">
      <c r="A67" s="134"/>
      <c r="B67" s="134"/>
      <c r="C67" s="134"/>
      <c r="D67" s="134"/>
      <c r="E67" s="134"/>
      <c r="F67" s="134"/>
      <c r="G67" s="134"/>
      <c r="H67" s="134"/>
      <c r="I67" s="134"/>
      <c r="J67" s="134"/>
      <c r="K67" s="134"/>
      <c r="L67" s="134"/>
    </row>
    <row r="68" spans="1:12" ht="15" customHeight="1" x14ac:dyDescent="0.2">
      <c r="A68" s="134"/>
      <c r="B68" s="134"/>
      <c r="C68" s="134"/>
      <c r="D68" s="134"/>
      <c r="E68" s="134"/>
      <c r="F68" s="134"/>
      <c r="G68" s="134"/>
      <c r="H68" s="134"/>
      <c r="I68" s="134"/>
      <c r="J68" s="134"/>
      <c r="K68" s="134"/>
      <c r="L68" s="134"/>
    </row>
    <row r="69" spans="1:12" ht="15" customHeight="1" x14ac:dyDescent="0.2">
      <c r="A69" s="134" t="str">
        <f>IF(COUNTBLANK(C32:C52)=21,"",CONCATENATE(UPPER(L3),":",I3," - ",N32,"  ",N33,"  ",N34,"  ",N35,"  ",N36,"  ",N37,"  ",N38,"  ",N39,"  ",N40,"  ",N41,"  ",N42,"  ",N43,"  ",N44))&amp;IF(COUNTBLANK(C32:C52)=21,"",CONCATENATE("  ",N45,"  ",N46,"  ",N47,"  ",N48,"  ",N49,"  ",N50,"  ",N51,"  ",N52))</f>
        <v xml:space="preserve">MENINOS:20 - Denis 4/10,  Rubens Oliveira 3/12,   Rodrigo Munhoz 3/12,  Renan Goncalves 4/12,  Thadeu 3/12,  Fabio 0/8,  Henrique Munhoz 0/2,  Guga 3/4                          </v>
      </c>
      <c r="B69" s="134"/>
      <c r="C69" s="134"/>
      <c r="D69" s="134"/>
      <c r="E69" s="134"/>
      <c r="F69" s="134"/>
      <c r="G69" s="134"/>
      <c r="H69" s="134"/>
      <c r="I69" s="134"/>
      <c r="J69" s="134"/>
      <c r="K69" s="134"/>
      <c r="L69" s="134"/>
    </row>
    <row r="70" spans="1:12" ht="15" customHeight="1" x14ac:dyDescent="0.2">
      <c r="A70" s="134"/>
      <c r="B70" s="134"/>
      <c r="C70" s="134"/>
      <c r="D70" s="134"/>
      <c r="E70" s="134"/>
      <c r="F70" s="134"/>
      <c r="G70" s="134"/>
      <c r="H70" s="134"/>
      <c r="I70" s="134"/>
      <c r="J70" s="134"/>
      <c r="K70" s="134"/>
      <c r="L70" s="134"/>
    </row>
    <row r="71" spans="1:12" ht="15" customHeight="1" x14ac:dyDescent="0.2">
      <c r="A71" s="134"/>
      <c r="B71" s="134"/>
      <c r="C71" s="134"/>
      <c r="D71" s="134"/>
      <c r="E71" s="134"/>
      <c r="F71" s="134"/>
      <c r="G71" s="134"/>
      <c r="H71" s="134"/>
      <c r="I71" s="134"/>
      <c r="J71" s="134"/>
      <c r="K71" s="134"/>
      <c r="L71" s="134"/>
    </row>
    <row r="72" spans="1:12" ht="15" customHeight="1" x14ac:dyDescent="0.2">
      <c r="A72" s="134"/>
      <c r="B72" s="134"/>
      <c r="C72" s="134"/>
      <c r="D72" s="134"/>
      <c r="E72" s="134"/>
      <c r="F72" s="134"/>
      <c r="G72" s="134"/>
      <c r="H72" s="134"/>
      <c r="I72" s="134"/>
      <c r="J72" s="134"/>
      <c r="K72" s="134"/>
      <c r="L72" s="134"/>
    </row>
    <row r="73" spans="1:12" ht="15" customHeight="1" x14ac:dyDescent="0.2">
      <c r="B73" s="46"/>
    </row>
    <row r="74" spans="1:12" ht="15" customHeight="1" x14ac:dyDescent="0.2">
      <c r="B74" s="46"/>
    </row>
    <row r="75" spans="1:12" ht="15" customHeight="1" x14ac:dyDescent="0.2">
      <c r="B75" s="46"/>
    </row>
    <row r="76" spans="1:12" ht="15" customHeight="1" x14ac:dyDescent="0.2">
      <c r="B76" s="46"/>
    </row>
    <row r="77" spans="1:12" ht="15" customHeight="1" x14ac:dyDescent="0.2">
      <c r="B77" s="46"/>
    </row>
    <row r="78" spans="1:12" ht="15" customHeight="1" x14ac:dyDescent="0.2">
      <c r="B78" s="46"/>
    </row>
    <row r="79" spans="1:12" ht="15" customHeight="1" x14ac:dyDescent="0.2">
      <c r="B79" s="46"/>
    </row>
    <row r="80" spans="1:12" ht="15" customHeight="1" x14ac:dyDescent="0.2">
      <c r="B80" s="46"/>
    </row>
    <row r="81" spans="2:2" ht="15" customHeight="1" x14ac:dyDescent="0.2">
      <c r="B81" s="46"/>
    </row>
    <row r="82" spans="2:2" ht="15" customHeight="1" x14ac:dyDescent="0.2">
      <c r="B82" s="46"/>
    </row>
    <row r="83" spans="2:2" ht="15" customHeight="1" x14ac:dyDescent="0.2">
      <c r="B83" s="46"/>
    </row>
    <row r="84" spans="2:2" ht="15" customHeight="1" x14ac:dyDescent="0.2">
      <c r="B84" s="46"/>
    </row>
    <row r="85" spans="2:2" ht="15" customHeight="1" x14ac:dyDescent="0.2">
      <c r="B85" s="46"/>
    </row>
    <row r="86" spans="2:2" ht="15" customHeight="1" x14ac:dyDescent="0.2">
      <c r="B86" s="46"/>
    </row>
    <row r="87" spans="2:2" ht="15" customHeight="1" x14ac:dyDescent="0.2">
      <c r="B87" s="46"/>
    </row>
    <row r="88" spans="2:2" ht="15" customHeight="1" x14ac:dyDescent="0.2">
      <c r="B88" s="46"/>
    </row>
    <row r="89" spans="2:2" ht="15" customHeight="1" x14ac:dyDescent="0.2">
      <c r="B89" s="46"/>
    </row>
    <row r="90" spans="2:2" ht="15" customHeight="1" x14ac:dyDescent="0.2">
      <c r="B90" s="46"/>
    </row>
    <row r="91" spans="2:2" ht="15" customHeight="1" x14ac:dyDescent="0.2">
      <c r="B91" s="46"/>
    </row>
    <row r="92" spans="2:2" ht="15" customHeight="1" x14ac:dyDescent="0.2">
      <c r="B92" s="46"/>
    </row>
    <row r="93" spans="2:2" ht="15" customHeight="1" x14ac:dyDescent="0.2">
      <c r="B93" s="46"/>
    </row>
    <row r="94" spans="2:2" ht="15" customHeight="1" x14ac:dyDescent="0.2">
      <c r="B94" s="46"/>
    </row>
    <row r="95" spans="2:2" ht="15" customHeight="1" x14ac:dyDescent="0.2">
      <c r="B95" s="46"/>
    </row>
    <row r="96" spans="2:2" ht="15" customHeight="1" x14ac:dyDescent="0.2">
      <c r="B96" s="46"/>
    </row>
    <row r="97" spans="2:2" ht="15" customHeight="1" x14ac:dyDescent="0.2">
      <c r="B97" s="46"/>
    </row>
    <row r="98" spans="2:2" ht="15" customHeight="1" x14ac:dyDescent="0.2">
      <c r="B98" s="46"/>
    </row>
    <row r="99" spans="2:2" ht="15" customHeight="1" x14ac:dyDescent="0.2">
      <c r="B99" s="46"/>
    </row>
    <row r="100" spans="2:2" ht="15" customHeight="1" x14ac:dyDescent="0.2">
      <c r="B100" s="46"/>
    </row>
    <row r="101" spans="2:2" ht="15" customHeight="1" x14ac:dyDescent="0.2">
      <c r="B101" s="46"/>
    </row>
    <row r="102" spans="2:2" ht="15" customHeight="1" x14ac:dyDescent="0.2">
      <c r="B102" s="46"/>
    </row>
    <row r="103" spans="2:2" ht="15" customHeight="1" x14ac:dyDescent="0.2">
      <c r="B103" s="46"/>
    </row>
    <row r="104" spans="2:2" ht="15" customHeight="1" x14ac:dyDescent="0.2">
      <c r="B104" s="46"/>
    </row>
    <row r="105" spans="2:2" ht="15" customHeight="1" x14ac:dyDescent="0.2">
      <c r="B105" s="46"/>
    </row>
    <row r="106" spans="2:2" ht="15" customHeight="1" x14ac:dyDescent="0.2">
      <c r="B106" s="46"/>
    </row>
    <row r="107" spans="2:2" ht="15" customHeight="1" x14ac:dyDescent="0.2">
      <c r="B107" s="46"/>
    </row>
    <row r="108" spans="2:2" ht="15" customHeight="1" x14ac:dyDescent="0.2">
      <c r="B108" s="46"/>
    </row>
    <row r="109" spans="2:2" ht="15" customHeight="1" x14ac:dyDescent="0.2">
      <c r="B109" s="46"/>
    </row>
    <row r="110" spans="2:2" ht="15" customHeight="1" x14ac:dyDescent="0.2">
      <c r="B110" s="46"/>
    </row>
    <row r="111" spans="2:2" ht="15" customHeight="1" x14ac:dyDescent="0.2">
      <c r="B111" s="46"/>
    </row>
    <row r="112" spans="2:2" ht="15" customHeight="1" x14ac:dyDescent="0.2">
      <c r="B112" s="46"/>
    </row>
    <row r="113" spans="2:2" ht="15" customHeight="1" x14ac:dyDescent="0.2">
      <c r="B113" s="46"/>
    </row>
    <row r="114" spans="2:2" ht="15" customHeight="1" x14ac:dyDescent="0.2">
      <c r="B114" s="46"/>
    </row>
    <row r="115" spans="2:2" ht="15" customHeight="1" x14ac:dyDescent="0.2">
      <c r="B115" s="46"/>
    </row>
    <row r="116" spans="2:2" ht="15" customHeight="1" x14ac:dyDescent="0.2">
      <c r="B116" s="46"/>
    </row>
    <row r="117" spans="2:2" ht="15" customHeight="1" x14ac:dyDescent="0.2">
      <c r="B117" s="46"/>
    </row>
    <row r="118" spans="2:2" ht="15" customHeight="1" x14ac:dyDescent="0.2">
      <c r="B118" s="46"/>
    </row>
    <row r="119" spans="2:2" ht="15" customHeight="1" x14ac:dyDescent="0.2">
      <c r="B119" s="46"/>
    </row>
    <row r="120" spans="2:2" ht="15" customHeight="1" x14ac:dyDescent="0.2">
      <c r="B120" s="46"/>
    </row>
    <row r="121" spans="2:2" ht="15" customHeight="1" x14ac:dyDescent="0.2">
      <c r="B121" s="46"/>
    </row>
    <row r="122" spans="2:2" ht="15" customHeight="1" x14ac:dyDescent="0.2">
      <c r="B122" s="46"/>
    </row>
    <row r="123" spans="2:2" ht="15" customHeight="1" x14ac:dyDescent="0.2">
      <c r="B123" s="46"/>
    </row>
    <row r="124" spans="2:2" ht="15" customHeight="1" x14ac:dyDescent="0.2">
      <c r="B124" s="46"/>
    </row>
    <row r="125" spans="2:2" ht="15" customHeight="1" x14ac:dyDescent="0.2">
      <c r="B125" s="46"/>
    </row>
    <row r="126" spans="2:2" ht="15" customHeight="1" x14ac:dyDescent="0.2">
      <c r="B126" s="46"/>
    </row>
    <row r="127" spans="2:2" ht="15" customHeight="1" x14ac:dyDescent="0.2">
      <c r="B127" s="46"/>
    </row>
    <row r="128" spans="2:2" ht="15" customHeight="1" x14ac:dyDescent="0.2">
      <c r="B128" s="46"/>
    </row>
    <row r="129" spans="2:2" ht="15" customHeight="1" x14ac:dyDescent="0.2">
      <c r="B129" s="46"/>
    </row>
    <row r="130" spans="2:2" ht="15" customHeight="1" x14ac:dyDescent="0.2">
      <c r="B130" s="46"/>
    </row>
    <row r="131" spans="2:2" ht="15" customHeight="1" x14ac:dyDescent="0.2">
      <c r="B131" s="46"/>
    </row>
    <row r="132" spans="2:2" ht="15" customHeight="1" x14ac:dyDescent="0.2">
      <c r="B132" s="46"/>
    </row>
    <row r="133" spans="2:2" ht="15" customHeight="1" x14ac:dyDescent="0.2">
      <c r="B133" s="46"/>
    </row>
    <row r="134" spans="2:2" ht="15" customHeight="1" x14ac:dyDescent="0.2">
      <c r="B134" s="46"/>
    </row>
    <row r="135" spans="2:2" ht="15" customHeight="1" x14ac:dyDescent="0.2">
      <c r="B135" s="46"/>
    </row>
    <row r="136" spans="2:2" ht="15" customHeight="1" x14ac:dyDescent="0.2">
      <c r="B136" s="46"/>
    </row>
    <row r="137" spans="2:2" ht="15" customHeight="1" x14ac:dyDescent="0.2">
      <c r="B137" s="46"/>
    </row>
    <row r="138" spans="2:2" ht="15" customHeight="1" x14ac:dyDescent="0.2">
      <c r="B138" s="46"/>
    </row>
    <row r="139" spans="2:2" ht="15" customHeight="1" x14ac:dyDescent="0.2">
      <c r="B139" s="46"/>
    </row>
    <row r="140" spans="2:2" ht="15" customHeight="1" x14ac:dyDescent="0.2">
      <c r="B140" s="46"/>
    </row>
    <row r="141" spans="2:2" ht="15" customHeight="1" x14ac:dyDescent="0.2">
      <c r="B141" s="46"/>
    </row>
    <row r="142" spans="2:2" ht="15" customHeight="1" x14ac:dyDescent="0.2">
      <c r="B142" s="46"/>
    </row>
    <row r="143" spans="2:2" ht="15" customHeight="1" x14ac:dyDescent="0.2">
      <c r="B143" s="46"/>
    </row>
    <row r="144" spans="2:2" ht="15" customHeight="1" x14ac:dyDescent="0.2">
      <c r="B144" s="46"/>
    </row>
    <row r="145" spans="2:2" ht="15" customHeight="1" x14ac:dyDescent="0.2">
      <c r="B145" s="46"/>
    </row>
    <row r="146" spans="2:2" ht="15" customHeight="1" x14ac:dyDescent="0.2">
      <c r="B146" s="46"/>
    </row>
    <row r="147" spans="2:2" ht="15" customHeight="1" x14ac:dyDescent="0.2">
      <c r="B147" s="46"/>
    </row>
    <row r="148" spans="2:2" ht="15" customHeight="1" x14ac:dyDescent="0.2">
      <c r="B148" s="46"/>
    </row>
    <row r="149" spans="2:2" ht="15" customHeight="1" x14ac:dyDescent="0.2">
      <c r="B149" s="46"/>
    </row>
    <row r="150" spans="2:2" ht="15" customHeight="1" x14ac:dyDescent="0.2">
      <c r="B150" s="46"/>
    </row>
    <row r="151" spans="2:2" ht="15" customHeight="1" x14ac:dyDescent="0.2">
      <c r="B151" s="46"/>
    </row>
    <row r="152" spans="2:2" ht="15" customHeight="1" x14ac:dyDescent="0.2">
      <c r="B152" s="46"/>
    </row>
    <row r="153" spans="2:2" ht="15" customHeight="1" x14ac:dyDescent="0.2">
      <c r="B153" s="46"/>
    </row>
    <row r="154" spans="2:2" ht="15" customHeight="1" x14ac:dyDescent="0.2">
      <c r="B154" s="46"/>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José Jorge Farah Neto</cp:lastModifiedBy>
  <cp:lastPrinted>2012-12-31T14:19:04Z</cp:lastPrinted>
  <dcterms:created xsi:type="dcterms:W3CDTF">2011-02-06T02:23:49Z</dcterms:created>
  <dcterms:modified xsi:type="dcterms:W3CDTF">2026-03-22T12:44:35Z</dcterms:modified>
</cp:coreProperties>
</file>