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8 Rodada\"/>
    </mc:Choice>
  </mc:AlternateContent>
  <xr:revisionPtr revIDLastSave="0" documentId="8_{6549AE51-360C-4C80-BF4A-82C7393EDD99}" xr6:coauthVersionLast="47" xr6:coauthVersionMax="47" xr10:uidLastSave="{00000000-0000-0000-0000-000000000000}"/>
  <bookViews>
    <workbookView xWindow="420" yWindow="165" windowWidth="26865" windowHeight="15345" activeTab="1" xr2:uid="{6067B8BF-C47D-4181-918E-AC04B93D3577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 s="1"/>
  <c r="A9" i="6"/>
  <c r="C9" i="6"/>
  <c r="A10" i="6"/>
  <c r="C10" i="6"/>
  <c r="A11" i="6"/>
  <c r="C11" i="6"/>
  <c r="A12" i="6"/>
  <c r="C12" i="6"/>
  <c r="B12" i="6" s="1"/>
  <c r="A13" i="6"/>
  <c r="C13" i="6"/>
  <c r="A14" i="6"/>
  <c r="C14" i="6"/>
  <c r="A15" i="6"/>
  <c r="C15" i="6"/>
  <c r="B15" i="6" s="1"/>
  <c r="A16" i="6"/>
  <c r="C16" i="6"/>
  <c r="D16" i="6" s="1"/>
  <c r="A17" i="6"/>
  <c r="C17" i="6"/>
  <c r="B17" i="6" s="1"/>
  <c r="K17" i="6"/>
  <c r="A18" i="6"/>
  <c r="C18" i="6"/>
  <c r="E18" i="6" s="1"/>
  <c r="H18" i="6"/>
  <c r="A19" i="6"/>
  <c r="C19" i="6"/>
  <c r="H19" i="6" s="1"/>
  <c r="A20" i="6"/>
  <c r="C20" i="6"/>
  <c r="H20" i="6" s="1"/>
  <c r="A21" i="6"/>
  <c r="C21" i="6"/>
  <c r="E21" i="6" s="1"/>
  <c r="A22" i="6"/>
  <c r="C22" i="6"/>
  <c r="B22" i="6" s="1"/>
  <c r="I22" i="6"/>
  <c r="A23" i="6"/>
  <c r="C23" i="6"/>
  <c r="G23" i="6" s="1"/>
  <c r="E23" i="6"/>
  <c r="K23" i="6"/>
  <c r="A24" i="6"/>
  <c r="C24" i="6"/>
  <c r="G24" i="6" s="1"/>
  <c r="A25" i="6"/>
  <c r="C25" i="6"/>
  <c r="I25" i="6" s="1"/>
  <c r="A26" i="6"/>
  <c r="C26" i="6"/>
  <c r="H26" i="6" s="1"/>
  <c r="A27" i="6"/>
  <c r="C27" i="6"/>
  <c r="E27" i="6"/>
  <c r="J27" i="6"/>
  <c r="A31" i="6"/>
  <c r="C31" i="6"/>
  <c r="A32" i="6"/>
  <c r="C32" i="6"/>
  <c r="B32" i="6"/>
  <c r="A33" i="6"/>
  <c r="C33" i="6"/>
  <c r="A34" i="6"/>
  <c r="C34" i="6"/>
  <c r="A35" i="6"/>
  <c r="C35" i="6"/>
  <c r="B35" i="6" s="1"/>
  <c r="A36" i="6"/>
  <c r="C36" i="6"/>
  <c r="A37" i="6"/>
  <c r="C37" i="6"/>
  <c r="B37" i="6"/>
  <c r="A38" i="6"/>
  <c r="C38" i="6"/>
  <c r="F38" i="6" s="1"/>
  <c r="A39" i="6"/>
  <c r="C39" i="6"/>
  <c r="E39" i="6" s="1"/>
  <c r="J39" i="6"/>
  <c r="A40" i="6"/>
  <c r="C40" i="6"/>
  <c r="E40" i="6" s="1"/>
  <c r="B40" i="6"/>
  <c r="A41" i="6"/>
  <c r="C41" i="6"/>
  <c r="H41" i="6" s="1"/>
  <c r="A42" i="6"/>
  <c r="C42" i="6"/>
  <c r="I42" i="6" s="1"/>
  <c r="B42" i="6"/>
  <c r="E42" i="6"/>
  <c r="J42" i="6"/>
  <c r="A43" i="6"/>
  <c r="C43" i="6"/>
  <c r="D43" i="6" s="1"/>
  <c r="A44" i="6"/>
  <c r="C44" i="6"/>
  <c r="G44" i="6" s="1"/>
  <c r="K44" i="6"/>
  <c r="A45" i="6"/>
  <c r="C45" i="6"/>
  <c r="H45" i="6" s="1"/>
  <c r="B45" i="6"/>
  <c r="A46" i="6"/>
  <c r="C46" i="6"/>
  <c r="D46" i="6" s="1"/>
  <c r="B46" i="6"/>
  <c r="E46" i="6"/>
  <c r="G46" i="6"/>
  <c r="H46" i="6"/>
  <c r="I46" i="6"/>
  <c r="K46" i="6"/>
  <c r="A47" i="6"/>
  <c r="C47" i="6"/>
  <c r="H47" i="6" s="1"/>
  <c r="D47" i="6"/>
  <c r="A48" i="6"/>
  <c r="C48" i="6"/>
  <c r="G48" i="6" s="1"/>
  <c r="A49" i="6"/>
  <c r="C49" i="6"/>
  <c r="G49" i="6" s="1"/>
  <c r="H49" i="6"/>
  <c r="B49" i="6"/>
  <c r="A50" i="6"/>
  <c r="C50" i="6"/>
  <c r="B50" i="6" s="1"/>
  <c r="I50" i="6"/>
  <c r="K50" i="6"/>
  <c r="AU2" i="2"/>
  <c r="BF2" i="2"/>
  <c r="BQ2" i="2"/>
  <c r="CB2" i="2"/>
  <c r="CM2" i="2"/>
  <c r="C7" i="2"/>
  <c r="L10" i="2" s="1"/>
  <c r="U13" i="2" s="1"/>
  <c r="AD16" i="2" s="1"/>
  <c r="AM19" i="2" s="1"/>
  <c r="J7" i="2"/>
  <c r="S7" i="2" s="1"/>
  <c r="AB7" i="2" s="1"/>
  <c r="AK7" i="2" s="1"/>
  <c r="L7" i="2"/>
  <c r="U10" i="2" s="1"/>
  <c r="AD13" i="2" s="1"/>
  <c r="AM16" i="2" s="1"/>
  <c r="A9" i="2"/>
  <c r="J9" i="2"/>
  <c r="AU9" i="2"/>
  <c r="AU6" i="2" s="1"/>
  <c r="AV9" i="2"/>
  <c r="AW9" i="2"/>
  <c r="AZ9" i="2" s="1"/>
  <c r="AX9" i="2"/>
  <c r="BD9" i="2" s="1"/>
  <c r="AY9" i="2"/>
  <c r="BC9" i="2"/>
  <c r="BF9" i="2"/>
  <c r="BM9" i="2" s="1"/>
  <c r="BG9" i="2"/>
  <c r="BG6" i="2" s="1"/>
  <c r="BH9" i="2"/>
  <c r="BK9" i="2"/>
  <c r="BI9" i="2"/>
  <c r="BI6" i="2" s="1"/>
  <c r="BJ9" i="2"/>
  <c r="BJ6" i="2" s="1"/>
  <c r="BQ9" i="2"/>
  <c r="BX9" i="2" s="1"/>
  <c r="BR9" i="2"/>
  <c r="BW9" i="2" s="1"/>
  <c r="BS9" i="2"/>
  <c r="BV9" i="2" s="1"/>
  <c r="BT9" i="2"/>
  <c r="BZ9" i="2" s="1"/>
  <c r="BU9" i="2"/>
  <c r="BU6" i="2" s="1"/>
  <c r="BY9" i="2"/>
  <c r="CB9" i="2"/>
  <c r="CI9" i="2"/>
  <c r="CC9" i="2"/>
  <c r="CD9" i="2"/>
  <c r="CG9" i="2" s="1"/>
  <c r="CE9" i="2"/>
  <c r="CK9" i="2" s="1"/>
  <c r="CF9" i="2"/>
  <c r="CF6" i="2" s="1"/>
  <c r="CJ9" i="2"/>
  <c r="CH9" i="2"/>
  <c r="CM9" i="2"/>
  <c r="CM6" i="2" s="1"/>
  <c r="CN9" i="2"/>
  <c r="CS9" i="2"/>
  <c r="CO9" i="2"/>
  <c r="CO6" i="2" s="1"/>
  <c r="CP9" i="2"/>
  <c r="CP6" i="2" s="1"/>
  <c r="CQ9" i="2"/>
  <c r="CQ6" i="2" s="1"/>
  <c r="CU9" i="2"/>
  <c r="A10" i="2"/>
  <c r="A12" i="2" s="1"/>
  <c r="C10" i="2"/>
  <c r="J10" i="2"/>
  <c r="S10" i="2" s="1"/>
  <c r="AB10" i="2" s="1"/>
  <c r="AK10" i="2" s="1"/>
  <c r="I12" i="2"/>
  <c r="R15" i="2" s="1"/>
  <c r="AA18" i="2" s="1"/>
  <c r="AJ21" i="2" s="1"/>
  <c r="AS9" i="2" s="1"/>
  <c r="J12" i="2"/>
  <c r="S12" i="2"/>
  <c r="AB12" i="2"/>
  <c r="AU12" i="2"/>
  <c r="BB12" i="2" s="1"/>
  <c r="AV12" i="2"/>
  <c r="AV6" i="2" s="1"/>
  <c r="AW12" i="2"/>
  <c r="AW6" i="2" s="1"/>
  <c r="AZ12" i="2"/>
  <c r="AX12" i="2"/>
  <c r="BD12" i="2"/>
  <c r="AY12" i="2"/>
  <c r="BC12" i="2"/>
  <c r="BF12" i="2"/>
  <c r="BM12" i="2"/>
  <c r="BG12" i="2"/>
  <c r="BL12" i="2"/>
  <c r="BH12" i="2"/>
  <c r="BK12" i="2" s="1"/>
  <c r="BI12" i="2"/>
  <c r="BO12" i="2" s="1"/>
  <c r="BJ12" i="2"/>
  <c r="BN12" i="2" s="1"/>
  <c r="BQ12" i="2"/>
  <c r="BX12" i="2" s="1"/>
  <c r="BR12" i="2"/>
  <c r="BW12" i="2"/>
  <c r="BS12" i="2"/>
  <c r="BV12" i="2"/>
  <c r="BT12" i="2"/>
  <c r="BZ12" i="2" s="1"/>
  <c r="BU12" i="2"/>
  <c r="BY12" i="2"/>
  <c r="CB12" i="2"/>
  <c r="CI12" i="2" s="1"/>
  <c r="CC12" i="2"/>
  <c r="CH12" i="2" s="1"/>
  <c r="CD12" i="2"/>
  <c r="CE12" i="2"/>
  <c r="CK12" i="2"/>
  <c r="CF12" i="2"/>
  <c r="CM12" i="2"/>
  <c r="CN12" i="2"/>
  <c r="CS12" i="2"/>
  <c r="CO12" i="2"/>
  <c r="CR12" i="2" s="1"/>
  <c r="CP12" i="2"/>
  <c r="CQ12" i="2"/>
  <c r="A13" i="2"/>
  <c r="C13" i="2"/>
  <c r="I15" i="2" s="1"/>
  <c r="R18" i="2" s="1"/>
  <c r="AA21" i="2" s="1"/>
  <c r="J13" i="2"/>
  <c r="J15" i="2" s="1"/>
  <c r="S15" i="2" s="1"/>
  <c r="AB15" i="2" s="1"/>
  <c r="L13" i="2"/>
  <c r="U16" i="2" s="1"/>
  <c r="AD19" i="2" s="1"/>
  <c r="AM7" i="2" s="1"/>
  <c r="S13" i="2"/>
  <c r="AB13" i="2" s="1"/>
  <c r="AK13" i="2" s="1"/>
  <c r="A15" i="2"/>
  <c r="AS12" i="2"/>
  <c r="AU15" i="2"/>
  <c r="BB15" i="2"/>
  <c r="AV15" i="2"/>
  <c r="BA15" i="2"/>
  <c r="AW15" i="2"/>
  <c r="AX15" i="2"/>
  <c r="AY15" i="2"/>
  <c r="BC15" i="2"/>
  <c r="AZ15" i="2"/>
  <c r="BD15" i="2"/>
  <c r="BF15" i="2"/>
  <c r="BM15" i="2" s="1"/>
  <c r="BG15" i="2"/>
  <c r="BL15" i="2"/>
  <c r="BH15" i="2"/>
  <c r="BH6" i="2" s="1"/>
  <c r="BI15" i="2"/>
  <c r="BO15" i="2"/>
  <c r="BJ15" i="2"/>
  <c r="BN15" i="2" s="1"/>
  <c r="BQ15" i="2"/>
  <c r="BX15" i="2" s="1"/>
  <c r="BR15" i="2"/>
  <c r="BW15" i="2"/>
  <c r="BS15" i="2"/>
  <c r="BV15" i="2"/>
  <c r="BT15" i="2"/>
  <c r="BU15" i="2"/>
  <c r="BY15" i="2"/>
  <c r="BZ15" i="2"/>
  <c r="CB15" i="2"/>
  <c r="CI15" i="2"/>
  <c r="CC15" i="2"/>
  <c r="CH15" i="2"/>
  <c r="CD15" i="2"/>
  <c r="CG15" i="2"/>
  <c r="CE15" i="2"/>
  <c r="CE6" i="2" s="1"/>
  <c r="CF15" i="2"/>
  <c r="CJ15" i="2"/>
  <c r="CM15" i="2"/>
  <c r="CT15" i="2" s="1"/>
  <c r="CN15" i="2"/>
  <c r="CS15" i="2" s="1"/>
  <c r="CO15" i="2"/>
  <c r="CR15" i="2" s="1"/>
  <c r="CP15" i="2"/>
  <c r="CV15" i="2"/>
  <c r="CQ15" i="2"/>
  <c r="CU15" i="2"/>
  <c r="A16" i="2"/>
  <c r="A19" i="2" s="1"/>
  <c r="C16" i="2"/>
  <c r="L19" i="2" s="1"/>
  <c r="U7" i="2" s="1"/>
  <c r="AD10" i="2" s="1"/>
  <c r="AM13" i="2" s="1"/>
  <c r="J16" i="2"/>
  <c r="S16" i="2" s="1"/>
  <c r="AB16" i="2" s="1"/>
  <c r="AK16" i="2" s="1"/>
  <c r="L16" i="2"/>
  <c r="U19" i="2" s="1"/>
  <c r="AD7" i="2" s="1"/>
  <c r="AM10" i="2" s="1"/>
  <c r="A18" i="2"/>
  <c r="J18" i="2"/>
  <c r="S18" i="2"/>
  <c r="AB18" i="2" s="1"/>
  <c r="AJ18" i="2"/>
  <c r="AS21" i="2" s="1"/>
  <c r="AU18" i="2"/>
  <c r="AV18" i="2"/>
  <c r="BA18" i="2"/>
  <c r="AW18" i="2"/>
  <c r="AZ18" i="2" s="1"/>
  <c r="AX18" i="2"/>
  <c r="BD18" i="2"/>
  <c r="AY18" i="2"/>
  <c r="BC18" i="2"/>
  <c r="BB18" i="2"/>
  <c r="BF18" i="2"/>
  <c r="BM18" i="2"/>
  <c r="BG18" i="2"/>
  <c r="BL18" i="2"/>
  <c r="BH18" i="2"/>
  <c r="BK18" i="2" s="1"/>
  <c r="BI18" i="2"/>
  <c r="BO18" i="2"/>
  <c r="BJ18" i="2"/>
  <c r="BN18" i="2" s="1"/>
  <c r="BQ18" i="2"/>
  <c r="BX18" i="2" s="1"/>
  <c r="BR18" i="2"/>
  <c r="BW18" i="2" s="1"/>
  <c r="BS18" i="2"/>
  <c r="BV18" i="2" s="1"/>
  <c r="BT18" i="2"/>
  <c r="BU18" i="2"/>
  <c r="BY18" i="2" s="1"/>
  <c r="CB18" i="2"/>
  <c r="CI18" i="2"/>
  <c r="CC18" i="2"/>
  <c r="CH18" i="2"/>
  <c r="CD18" i="2"/>
  <c r="CG18" i="2" s="1"/>
  <c r="CE18" i="2"/>
  <c r="CF18" i="2"/>
  <c r="CJ18" i="2"/>
  <c r="CM18" i="2"/>
  <c r="CT18" i="2"/>
  <c r="CN18" i="2"/>
  <c r="CN6" i="2" s="1"/>
  <c r="CO18" i="2"/>
  <c r="CR18" i="2"/>
  <c r="CP18" i="2"/>
  <c r="CV18" i="2" s="1"/>
  <c r="CQ18" i="2"/>
  <c r="CU18" i="2" s="1"/>
  <c r="I21" i="2"/>
  <c r="R9" i="2" s="1"/>
  <c r="AJ15" i="2"/>
  <c r="AU21" i="2"/>
  <c r="BB21" i="2" s="1"/>
  <c r="AV21" i="2"/>
  <c r="BA21" i="2" s="1"/>
  <c r="AW21" i="2"/>
  <c r="AZ21" i="2"/>
  <c r="AX21" i="2"/>
  <c r="BD21" i="2" s="1"/>
  <c r="AY21" i="2"/>
  <c r="BC21" i="2" s="1"/>
  <c r="BF21" i="2"/>
  <c r="BM21" i="2"/>
  <c r="BG21" i="2"/>
  <c r="BL21" i="2"/>
  <c r="BH21" i="2"/>
  <c r="BK21" i="2"/>
  <c r="BI21" i="2"/>
  <c r="BO21" i="2"/>
  <c r="BJ21" i="2"/>
  <c r="BN21" i="2" s="1"/>
  <c r="BQ21" i="2"/>
  <c r="BX21" i="2"/>
  <c r="BR21" i="2"/>
  <c r="BW21" i="2"/>
  <c r="BS21" i="2"/>
  <c r="BV21" i="2" s="1"/>
  <c r="BT21" i="2"/>
  <c r="BZ21" i="2"/>
  <c r="BU21" i="2"/>
  <c r="BY21" i="2" s="1"/>
  <c r="CB21" i="2"/>
  <c r="CI21" i="2" s="1"/>
  <c r="CC21" i="2"/>
  <c r="CH21" i="2" s="1"/>
  <c r="CD21" i="2"/>
  <c r="CG21" i="2"/>
  <c r="CE21" i="2"/>
  <c r="CK21" i="2"/>
  <c r="CF21" i="2"/>
  <c r="CJ21" i="2"/>
  <c r="CM21" i="2"/>
  <c r="CT21" i="2"/>
  <c r="CN21" i="2"/>
  <c r="CS21" i="2" s="1"/>
  <c r="CO21" i="2"/>
  <c r="CP21" i="2"/>
  <c r="CV21" i="2"/>
  <c r="CQ21" i="2"/>
  <c r="CU21" i="2"/>
  <c r="CR21" i="2"/>
  <c r="CJ12" i="2"/>
  <c r="CG12" i="2"/>
  <c r="BN9" i="2"/>
  <c r="N50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H50" i="6"/>
  <c r="D50" i="6"/>
  <c r="K49" i="6"/>
  <c r="I45" i="6"/>
  <c r="D45" i="6"/>
  <c r="J43" i="6"/>
  <c r="F26" i="6"/>
  <c r="B26" i="6"/>
  <c r="H22" i="6"/>
  <c r="D22" i="6"/>
  <c r="F19" i="6"/>
  <c r="J17" i="6"/>
  <c r="E17" i="6"/>
  <c r="J50" i="6"/>
  <c r="F50" i="6"/>
  <c r="I49" i="6"/>
  <c r="D49" i="6"/>
  <c r="G45" i="6"/>
  <c r="F43" i="6"/>
  <c r="D26" i="6"/>
  <c r="J22" i="6"/>
  <c r="F22" i="6"/>
  <c r="G20" i="6"/>
  <c r="J49" i="6"/>
  <c r="E49" i="6"/>
  <c r="G43" i="6"/>
  <c r="BA9" i="2"/>
  <c r="BB9" i="2"/>
  <c r="F49" i="6"/>
  <c r="I48" i="6"/>
  <c r="J45" i="6"/>
  <c r="F45" i="6"/>
  <c r="E44" i="6"/>
  <c r="H43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H27" i="6"/>
  <c r="D27" i="6"/>
  <c r="I24" i="6"/>
  <c r="E24" i="6"/>
  <c r="H23" i="6"/>
  <c r="D23" i="6"/>
  <c r="I20" i="6"/>
  <c r="E20" i="6"/>
  <c r="D19" i="6"/>
  <c r="F17" i="6"/>
  <c r="J44" i="6"/>
  <c r="I27" i="6"/>
  <c r="J24" i="6"/>
  <c r="F24" i="6"/>
  <c r="B24" i="6"/>
  <c r="I23" i="6"/>
  <c r="J20" i="6"/>
  <c r="F20" i="6"/>
  <c r="B20" i="6"/>
  <c r="I19" i="6"/>
  <c r="J16" i="6"/>
  <c r="H44" i="6"/>
  <c r="H24" i="6"/>
  <c r="H16" i="6"/>
  <c r="F41" i="6"/>
  <c r="H39" i="6"/>
  <c r="J41" i="6"/>
  <c r="H40" i="6"/>
  <c r="I39" i="6"/>
  <c r="K40" i="6"/>
  <c r="I41" i="6"/>
  <c r="K41" i="6"/>
  <c r="F39" i="6"/>
  <c r="G40" i="6"/>
  <c r="G41" i="6"/>
  <c r="K39" i="6"/>
  <c r="D39" i="6"/>
  <c r="E41" i="6"/>
  <c r="D41" i="6"/>
  <c r="E48" i="6"/>
  <c r="B47" i="6"/>
  <c r="G47" i="6"/>
  <c r="E50" i="6"/>
  <c r="J46" i="6"/>
  <c r="F46" i="6"/>
  <c r="E45" i="6"/>
  <c r="B39" i="6"/>
  <c r="G26" i="6"/>
  <c r="G17" i="6"/>
  <c r="I47" i="6"/>
  <c r="D24" i="6"/>
  <c r="J23" i="6"/>
  <c r="G39" i="6"/>
  <c r="H48" i="6"/>
  <c r="J48" i="6"/>
  <c r="K48" i="6"/>
  <c r="I17" i="6"/>
  <c r="CU12" i="2"/>
  <c r="CC6" i="2"/>
  <c r="AB5" i="2" s="1"/>
  <c r="CD6" i="2"/>
  <c r="AD5" i="2" s="1"/>
  <c r="CK18" i="2"/>
  <c r="AY6" i="2"/>
  <c r="AX6" i="2"/>
  <c r="F27" i="6"/>
  <c r="E22" i="6"/>
  <c r="D17" i="6"/>
  <c r="G50" i="6"/>
  <c r="G27" i="6"/>
  <c r="B27" i="6"/>
  <c r="I26" i="6"/>
  <c r="G22" i="6"/>
  <c r="G18" i="6"/>
  <c r="B18" i="6"/>
  <c r="H17" i="6"/>
  <c r="K27" i="6"/>
  <c r="K22" i="6"/>
  <c r="B36" i="6"/>
  <c r="S9" i="2"/>
  <c r="AB9" i="2"/>
  <c r="CV12" i="2"/>
  <c r="CT12" i="2"/>
  <c r="CB6" i="2"/>
  <c r="BT6" i="2"/>
  <c r="BZ18" i="2"/>
  <c r="BS6" i="2"/>
  <c r="C5" i="2" l="1"/>
  <c r="I4" i="2" s="1"/>
  <c r="AK5" i="2"/>
  <c r="J19" i="2"/>
  <c r="A21" i="2"/>
  <c r="AM5" i="2"/>
  <c r="L5" i="2"/>
  <c r="R4" i="2" s="1"/>
  <c r="A5" i="2"/>
  <c r="B11" i="6"/>
  <c r="BQ6" i="2"/>
  <c r="S5" i="2" s="1"/>
  <c r="F42" i="6"/>
  <c r="K38" i="6"/>
  <c r="B16" i="6"/>
  <c r="F21" i="6"/>
  <c r="I44" i="6"/>
  <c r="J47" i="6"/>
  <c r="BA12" i="2"/>
  <c r="CV9" i="2"/>
  <c r="BL9" i="2"/>
  <c r="G42" i="6"/>
  <c r="E25" i="6"/>
  <c r="K20" i="6"/>
  <c r="BF6" i="2"/>
  <c r="J5" i="2" s="1"/>
  <c r="H25" i="6"/>
  <c r="H42" i="6"/>
  <c r="G25" i="6"/>
  <c r="B13" i="6"/>
  <c r="K42" i="6"/>
  <c r="I38" i="6"/>
  <c r="F16" i="6"/>
  <c r="CS18" i="2"/>
  <c r="I18" i="2"/>
  <c r="R21" i="2" s="1"/>
  <c r="CK15" i="2"/>
  <c r="D42" i="6"/>
  <c r="D25" i="6"/>
  <c r="B14" i="6"/>
  <c r="K19" i="6"/>
  <c r="K24" i="6"/>
  <c r="B41" i="6"/>
  <c r="K18" i="6"/>
  <c r="H38" i="6"/>
  <c r="B33" i="6"/>
  <c r="E47" i="6"/>
  <c r="J38" i="6"/>
  <c r="F25" i="6"/>
  <c r="G19" i="6"/>
  <c r="CT9" i="2"/>
  <c r="BR6" i="2"/>
  <c r="U5" i="2" s="1"/>
  <c r="AA4" i="2" s="1"/>
  <c r="D48" i="6"/>
  <c r="J25" i="6"/>
  <c r="BO9" i="2"/>
  <c r="K16" i="6"/>
  <c r="J18" i="6"/>
  <c r="I18" i="6"/>
  <c r="F23" i="6"/>
  <c r="F18" i="6"/>
  <c r="K45" i="6"/>
  <c r="B23" i="6"/>
  <c r="D18" i="6"/>
  <c r="B10" i="6"/>
  <c r="B34" i="6"/>
  <c r="G21" i="6"/>
  <c r="B48" i="6"/>
  <c r="K21" i="6"/>
  <c r="E19" i="6"/>
  <c r="I40" i="6"/>
  <c r="I43" i="6"/>
  <c r="CR9" i="2"/>
  <c r="D20" i="6"/>
  <c r="B44" i="6"/>
  <c r="B19" i="6"/>
  <c r="B21" i="6"/>
  <c r="F44" i="6"/>
  <c r="J19" i="6"/>
  <c r="D44" i="6"/>
  <c r="B9" i="6"/>
  <c r="B25" i="6"/>
  <c r="E26" i="6"/>
  <c r="B38" i="6"/>
  <c r="G16" i="6"/>
  <c r="F40" i="6"/>
  <c r="F48" i="6"/>
  <c r="D21" i="6"/>
  <c r="K47" i="6"/>
  <c r="D40" i="6"/>
  <c r="J40" i="6"/>
  <c r="E16" i="6"/>
  <c r="I21" i="6"/>
  <c r="J26" i="6"/>
  <c r="I9" i="2"/>
  <c r="R12" i="2" s="1"/>
  <c r="K26" i="6"/>
  <c r="B31" i="6"/>
  <c r="E43" i="6"/>
  <c r="BK15" i="2"/>
  <c r="F47" i="6"/>
  <c r="I16" i="6"/>
  <c r="E38" i="6"/>
  <c r="B43" i="6"/>
  <c r="K43" i="6"/>
  <c r="J21" i="6"/>
  <c r="D38" i="6"/>
  <c r="K25" i="6"/>
  <c r="H21" i="6"/>
  <c r="G38" i="6"/>
  <c r="AJ4" i="2" l="1"/>
  <c r="H31" i="6" s="1"/>
  <c r="J31" i="6"/>
  <c r="G4" i="2"/>
  <c r="P4" i="2"/>
  <c r="Y4" i="2" s="1"/>
  <c r="AH4" i="2" s="1"/>
  <c r="AQ4" i="2" s="1"/>
  <c r="AH26" i="2" s="1"/>
  <c r="G3" i="6" s="1"/>
  <c r="AS4" i="2"/>
  <c r="AK26" i="2" s="1"/>
  <c r="I3" i="6" s="1"/>
  <c r="S19" i="2"/>
  <c r="AB19" i="2" s="1"/>
  <c r="AK19" i="2" s="1"/>
  <c r="J21" i="2"/>
  <c r="H34" i="6"/>
  <c r="I36" i="6"/>
  <c r="K36" i="6" s="1"/>
  <c r="G36" i="6"/>
  <c r="G35" i="6"/>
  <c r="J36" i="6"/>
  <c r="G37" i="6"/>
  <c r="G32" i="6"/>
  <c r="F35" i="6"/>
  <c r="I35" i="6"/>
  <c r="J33" i="6"/>
  <c r="H32" i="6"/>
  <c r="J32" i="6"/>
  <c r="J37" i="6"/>
  <c r="H35" i="6"/>
  <c r="H36" i="6"/>
  <c r="I37" i="6"/>
  <c r="K37" i="6" s="1"/>
  <c r="F36" i="6"/>
  <c r="H37" i="6"/>
  <c r="J35" i="6"/>
  <c r="F37" i="6"/>
  <c r="F32" i="6"/>
  <c r="H33" i="6"/>
  <c r="G33" i="6"/>
  <c r="F33" i="6"/>
  <c r="I32" i="6"/>
  <c r="K32" i="6" s="1"/>
  <c r="K35" i="6" l="1"/>
  <c r="H51" i="6"/>
  <c r="D33" i="6"/>
  <c r="E33" i="6"/>
  <c r="E37" i="6"/>
  <c r="N37" i="6" s="1"/>
  <c r="N36" i="6" s="1"/>
  <c r="N35" i="6" s="1"/>
  <c r="D37" i="6"/>
  <c r="E32" i="6"/>
  <c r="D32" i="6"/>
  <c r="D36" i="6"/>
  <c r="E36" i="6"/>
  <c r="J34" i="6"/>
  <c r="J51" i="6" s="1"/>
  <c r="S21" i="2"/>
  <c r="I33" i="6"/>
  <c r="K33" i="6" s="1"/>
  <c r="G34" i="6"/>
  <c r="I34" i="6"/>
  <c r="I31" i="6"/>
  <c r="D35" i="6"/>
  <c r="E35" i="6"/>
  <c r="G31" i="6"/>
  <c r="F31" i="6"/>
  <c r="F34" i="6"/>
  <c r="G51" i="6" l="1"/>
  <c r="K34" i="6"/>
  <c r="AB21" i="2"/>
  <c r="J10" i="6"/>
  <c r="G8" i="6"/>
  <c r="G10" i="6"/>
  <c r="I13" i="6"/>
  <c r="G12" i="6"/>
  <c r="G13" i="6"/>
  <c r="I8" i="6"/>
  <c r="H11" i="6"/>
  <c r="I14" i="6"/>
  <c r="G9" i="6"/>
  <c r="J12" i="6"/>
  <c r="F10" i="6"/>
  <c r="F8" i="6"/>
  <c r="J11" i="6"/>
  <c r="I9" i="6"/>
  <c r="H14" i="6"/>
  <c r="G15" i="6"/>
  <c r="I12" i="6"/>
  <c r="K12" i="6" s="1"/>
  <c r="H12" i="6"/>
  <c r="F15" i="6"/>
  <c r="J9" i="6"/>
  <c r="I11" i="6"/>
  <c r="K11" i="6" s="1"/>
  <c r="J8" i="6"/>
  <c r="H15" i="6"/>
  <c r="F14" i="6"/>
  <c r="F9" i="6"/>
  <c r="F51" i="6"/>
  <c r="E31" i="6"/>
  <c r="D31" i="6"/>
  <c r="F12" i="6"/>
  <c r="I51" i="6"/>
  <c r="K31" i="6"/>
  <c r="K51" i="6" s="1"/>
  <c r="D34" i="6"/>
  <c r="E34" i="6"/>
  <c r="N34" i="6"/>
  <c r="N33" i="6" s="1"/>
  <c r="N32" i="6" s="1"/>
  <c r="N31" i="6" s="1"/>
  <c r="A67" i="6" s="1"/>
  <c r="I10" i="6"/>
  <c r="K10" i="6" s="1"/>
  <c r="E15" i="6" l="1"/>
  <c r="N15" i="6" s="1"/>
  <c r="D15" i="6"/>
  <c r="K9" i="6"/>
  <c r="E8" i="6"/>
  <c r="E10" i="6"/>
  <c r="K8" i="6"/>
  <c r="D12" i="6"/>
  <c r="E12" i="6"/>
  <c r="D51" i="6"/>
  <c r="E51" i="6"/>
  <c r="E9" i="6"/>
  <c r="F13" i="6"/>
  <c r="I15" i="6"/>
  <c r="K15" i="6" s="1"/>
  <c r="H10" i="6"/>
  <c r="D10" i="6" s="1"/>
  <c r="H8" i="6"/>
  <c r="D8" i="6" s="1"/>
  <c r="J13" i="6"/>
  <c r="K13" i="6" s="1"/>
  <c r="G14" i="6"/>
  <c r="D14" i="6" s="1"/>
  <c r="J15" i="6"/>
  <c r="J14" i="6"/>
  <c r="K14" i="6" s="1"/>
  <c r="G11" i="6"/>
  <c r="G28" i="6" s="1"/>
  <c r="H13" i="6"/>
  <c r="F11" i="6"/>
  <c r="H9" i="6"/>
  <c r="D9" i="6" s="1"/>
  <c r="E14" i="6" l="1"/>
  <c r="E13" i="6"/>
  <c r="D13" i="6"/>
  <c r="J28" i="6"/>
  <c r="K28" i="6"/>
  <c r="I28" i="6"/>
  <c r="D11" i="6"/>
  <c r="D28" i="6" s="1"/>
  <c r="E11" i="6"/>
  <c r="F28" i="6"/>
  <c r="E28" i="6"/>
  <c r="H28" i="6"/>
  <c r="N14" i="6"/>
  <c r="N13" i="6" s="1"/>
  <c r="N12" i="6" s="1"/>
  <c r="N11" i="6" s="1"/>
  <c r="N10" i="6" s="1"/>
  <c r="N9" i="6" s="1"/>
  <c r="N8" i="6" s="1"/>
  <c r="A63" i="6" s="1"/>
</calcChain>
</file>

<file path=xl/sharedStrings.xml><?xml version="1.0" encoding="utf-8"?>
<sst xmlns="http://schemas.openxmlformats.org/spreadsheetml/2006/main" count="448" uniqueCount="112">
  <si>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</si>
  <si>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</si>
  <si>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</si>
  <si>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</si>
  <si>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</si>
  <si>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</si>
  <si>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</si>
  <si>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</si>
  <si>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</si>
  <si>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</si>
  <si>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</si>
  <si>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</si>
  <si>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</si>
  <si>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</si>
  <si>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</si>
  <si>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</si>
  <si>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</si>
  <si>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</si>
  <si>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</si>
  <si>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</si>
  <si>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</si>
  <si>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</si>
  <si>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</si>
  <si>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</si>
  <si>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</si>
  <si>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</si>
  <si>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</si>
  <si>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</si>
  <si>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</si>
  <si>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</si>
  <si>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</si>
  <si>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</si>
  <si>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</si>
  <si>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</si>
  <si>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</si>
  <si>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</si>
  <si>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</si>
  <si>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</si>
  <si>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</si>
  <si>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</si>
  <si>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</si>
  <si>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</si>
  <si>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</si>
  <si>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</si>
  <si>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</si>
  <si>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</si>
  <si>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</si>
  <si>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</si>
  <si>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</si>
  <si>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</si>
  <si>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</si>
  <si>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</si>
  <si>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</si>
  <si>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</si>
  <si>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</si>
  <si>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</si>
  <si>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</si>
  <si>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</si>
  <si>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</si>
  <si>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</si>
  <si>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</si>
  <si>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</si>
  <si>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</si>
  <si>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</si>
  <si>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</si>
  <si>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</si>
  <si>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</si>
  <si>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</si>
  <si>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</si>
  <si>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</si>
  <si>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</si>
  <si>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</si>
  <si>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</si>
  <si>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</si>
  <si>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</si>
  <si>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</si>
  <si>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</si>
  <si>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</si>
  <si>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</si>
  <si>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</si>
  <si>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</si>
  <si>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</si>
  <si>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</si>
  <si>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</si>
  <si>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</si>
  <si>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</si>
  <si>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</si>
  <si>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</si>
  <si>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</si>
  <si>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</si>
  <si>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</si>
  <si>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</si>
  <si>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SCCP</t>
  </si>
  <si>
    <t>M</t>
  </si>
  <si>
    <t>WAGNER LUIS</t>
  </si>
  <si>
    <t>CORUJEIRA</t>
  </si>
  <si>
    <t>CELSO</t>
  </si>
  <si>
    <t>ANOEL</t>
  </si>
  <si>
    <t>TERUEL</t>
  </si>
  <si>
    <t>HENRIQUE</t>
  </si>
  <si>
    <t>CEBOLA</t>
  </si>
  <si>
    <t>ROMERO BRITO</t>
  </si>
  <si>
    <t>TELÊ</t>
  </si>
  <si>
    <t>CASTILHO</t>
  </si>
  <si>
    <t>JUNINHO</t>
  </si>
  <si>
    <t>DANI</t>
  </si>
  <si>
    <t>CHICALSKI</t>
  </si>
  <si>
    <t>NILO</t>
  </si>
  <si>
    <t>PINNA</t>
  </si>
  <si>
    <t>SPFC</t>
  </si>
  <si>
    <t>11.10.2025</t>
  </si>
  <si>
    <t>CARLOS CHICALSKI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</si>
</sst>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19" fillId="4" borderId="16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3FA460AA-5AC1-4E11-A827-E849069E0C62}"/>
    <cellStyle name="Normal 3" xfId="2" xr:uid="{6902CFEB-70AB-4FF9-A306-095075AC53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766" name="Picture 2">
          <a:extLst>
            <a:ext uri="{FF2B5EF4-FFF2-40B4-BE49-F238E27FC236}">
              <a16:creationId xmlns:a16="http://schemas.microsoft.com/office/drawing/2014/main" id="{788B392E-A08D-AFC5-41C1-787256E5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767" name="Group 4">
          <a:extLst>
            <a:ext uri="{FF2B5EF4-FFF2-40B4-BE49-F238E27FC236}">
              <a16:creationId xmlns:a16="http://schemas.microsoft.com/office/drawing/2014/main" id="{B10D2C54-8DE6-9FAA-94C4-C216D2FE0217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771" name="Picture 1">
            <a:extLst>
              <a:ext uri="{FF2B5EF4-FFF2-40B4-BE49-F238E27FC236}">
                <a16:creationId xmlns:a16="http://schemas.microsoft.com/office/drawing/2014/main" id="{8A08A18D-C918-5C97-88E1-694DD493D4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3C12626A-410A-B95D-4A4C-F783B7611EFD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768" name="Imagem 15" descr="FPFM - LOGO.jpg">
          <a:extLst>
            <a:ext uri="{FF2B5EF4-FFF2-40B4-BE49-F238E27FC236}">
              <a16:creationId xmlns:a16="http://schemas.microsoft.com/office/drawing/2014/main" id="{8D0A4701-0672-D47C-BC92-A272A8B8F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769" name="Picture 15">
          <a:extLst>
            <a:ext uri="{FF2B5EF4-FFF2-40B4-BE49-F238E27FC236}">
              <a16:creationId xmlns:a16="http://schemas.microsoft.com/office/drawing/2014/main" id="{1492F2F5-7F63-DA35-F089-FB235FBA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6F0AE5E-2D7B-B484-85D8-E03233E0520C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358" name="Imagem 15" descr="FPFM - LOGO.jpg">
          <a:extLst>
            <a:ext uri="{FF2B5EF4-FFF2-40B4-BE49-F238E27FC236}">
              <a16:creationId xmlns:a16="http://schemas.microsoft.com/office/drawing/2014/main" id="{7B775E40-9AFD-647D-84C9-767DB568F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359" name="Imagem 15" descr="FPFM - LOGO.jpg">
          <a:extLst>
            <a:ext uri="{FF2B5EF4-FFF2-40B4-BE49-F238E27FC236}">
              <a16:creationId xmlns:a16="http://schemas.microsoft.com/office/drawing/2014/main" id="{9767D43D-25D1-7694-D830-5A63C424E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89" name="Imagem 15" descr="FPFM - LOGO.jpg">
          <a:extLst>
            <a:ext uri="{FF2B5EF4-FFF2-40B4-BE49-F238E27FC236}">
              <a16:creationId xmlns:a16="http://schemas.microsoft.com/office/drawing/2014/main" id="{D6E47832-C701-D0ED-9CE6-4E9E0806A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87" name="Imagem 15" descr="FPFM - LOGO.jpg">
          <a:extLst>
            <a:ext uri="{FF2B5EF4-FFF2-40B4-BE49-F238E27FC236}">
              <a16:creationId xmlns:a16="http://schemas.microsoft.com/office/drawing/2014/main" id="{E7BC8961-AB62-0286-08BC-0EB1BB6D2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88" name="Imagem 15" descr="FPFM - LOGO.jpg">
          <a:extLst>
            <a:ext uri="{FF2B5EF4-FFF2-40B4-BE49-F238E27FC236}">
              <a16:creationId xmlns:a16="http://schemas.microsoft.com/office/drawing/2014/main" id="{AB5938EA-16D5-B3A7-19A3-7C3FE98E1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0F8CC-8D22-4A61-80FC-E5073488D0A7}">
  <sheetPr>
    <pageSetUpPr fitToPage="1"/>
  </sheetPr>
  <dimension ref="A1:R43"/>
  <sheetViews>
    <sheetView showGridLines="0" topLeftCell="A10" zoomScaleNormal="100" workbookViewId="0">
      <selection activeCell="G33" sqref="G33"/>
    </sheetView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1AD0-B561-497C-9D72-E3EB825F3B6F}">
  <sheetPr>
    <pageSetUpPr fitToPage="1"/>
  </sheetPr>
  <dimension ref="A1:CX42"/>
  <sheetViews>
    <sheetView showGridLines="0" tabSelected="1" topLeftCell="A10" zoomScaleNormal="100" workbookViewId="0">
      <selection activeCell="W30" sqref="W30:X3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93</v>
      </c>
      <c r="AN1" s="173"/>
      <c r="AO1" s="173"/>
      <c r="AP1" s="21"/>
      <c r="AQ1" s="173">
        <v>2024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8</v>
      </c>
      <c r="H4" s="163" t="s">
        <v>0</v>
      </c>
      <c r="I4" s="161">
        <f>C5</f>
        <v>2</v>
      </c>
      <c r="J4" s="18"/>
      <c r="K4" s="7"/>
      <c r="L4" s="7"/>
      <c r="M4" s="7"/>
      <c r="N4" s="7"/>
      <c r="O4" s="7"/>
      <c r="P4" s="159">
        <f>J5+G4</f>
        <v>13</v>
      </c>
      <c r="Q4" s="163" t="s">
        <v>0</v>
      </c>
      <c r="R4" s="161">
        <f>L5+I4</f>
        <v>7</v>
      </c>
      <c r="S4" s="18"/>
      <c r="T4" s="7"/>
      <c r="U4" s="7"/>
      <c r="V4" s="7"/>
      <c r="W4" s="7"/>
      <c r="X4" s="7"/>
      <c r="Y4" s="159">
        <f>S5+P4</f>
        <v>19</v>
      </c>
      <c r="Z4" s="163" t="s">
        <v>0</v>
      </c>
      <c r="AA4" s="161">
        <f>U5+R4</f>
        <v>11</v>
      </c>
      <c r="AB4" s="18"/>
      <c r="AC4" s="7"/>
      <c r="AD4" s="7"/>
      <c r="AE4" s="7"/>
      <c r="AF4" s="7"/>
      <c r="AG4" s="7"/>
      <c r="AH4" s="159">
        <f>AB5+Y4</f>
        <v>27</v>
      </c>
      <c r="AI4" s="163" t="s">
        <v>0</v>
      </c>
      <c r="AJ4" s="161">
        <f>AD5+AA4</f>
        <v>13</v>
      </c>
      <c r="AK4" s="18"/>
      <c r="AL4" s="7"/>
      <c r="AM4" s="7"/>
      <c r="AN4" s="7"/>
      <c r="AO4" s="7"/>
      <c r="AP4" s="7"/>
      <c r="AQ4" s="159">
        <f>AK5+AH4</f>
        <v>32</v>
      </c>
      <c r="AR4" s="163" t="s">
        <v>0</v>
      </c>
      <c r="AS4" s="161">
        <f>AM5+AJ4</f>
        <v>18</v>
      </c>
    </row>
    <row r="5" spans="1:100" ht="12" customHeight="1" x14ac:dyDescent="0.2">
      <c r="A5" s="159">
        <f>AU6+AV6</f>
        <v>8</v>
      </c>
      <c r="B5" s="163" t="s">
        <v>0</v>
      </c>
      <c r="C5" s="161">
        <f>AW6+AV6</f>
        <v>2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8</v>
      </c>
      <c r="AC5" s="163" t="s">
        <v>0</v>
      </c>
      <c r="AD5" s="161">
        <f>CD6+CC6</f>
        <v>2</v>
      </c>
      <c r="AE5" s="6"/>
      <c r="AF5" s="45" t="s">
        <v>25</v>
      </c>
      <c r="AG5" s="6"/>
      <c r="AH5" s="160"/>
      <c r="AI5" s="164"/>
      <c r="AJ5" s="162"/>
      <c r="AK5" s="159">
        <f>CM6+CN6</f>
        <v>5</v>
      </c>
      <c r="AL5" s="163" t="s">
        <v>0</v>
      </c>
      <c r="AM5" s="161">
        <f>CO6+CN6</f>
        <v>5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21</v>
      </c>
      <c r="AY6" s="43">
        <f>SUM(AY7:AY21)</f>
        <v>14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17</v>
      </c>
      <c r="BJ6" s="43">
        <f>SUM(BJ7:BJ21)</f>
        <v>18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24</v>
      </c>
      <c r="BU6" s="43">
        <f>SUM(BU7:BU21)</f>
        <v>21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18</v>
      </c>
      <c r="CF6" s="43">
        <f>SUM(CF7:CF21)</f>
        <v>12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16</v>
      </c>
      <c r="CQ6" s="43">
        <f>SUM(CQ7:CQ21)</f>
        <v>16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6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WAGNER LUIS</v>
      </c>
      <c r="B9" s="8"/>
      <c r="C9" s="8"/>
      <c r="D9" s="8"/>
      <c r="E9" s="8"/>
      <c r="F9" s="8"/>
      <c r="G9" s="8"/>
      <c r="H9" s="8"/>
      <c r="I9" s="36" t="str">
        <f>VLOOKUP(C7,$M$23:$T$42,2,0)</f>
        <v>CARLOS CHICALSKI</v>
      </c>
      <c r="J9" s="37" t="str">
        <f>A9</f>
        <v>WAGNER LUIS</v>
      </c>
      <c r="K9" s="8"/>
      <c r="L9" s="8"/>
      <c r="M9" s="8"/>
      <c r="N9" s="8"/>
      <c r="O9" s="8"/>
      <c r="P9" s="8"/>
      <c r="Q9" s="8"/>
      <c r="R9" s="36" t="str">
        <f>I21</f>
        <v>TELÊ</v>
      </c>
      <c r="S9" s="37" t="str">
        <f>J9</f>
        <v>WAGNER LUIS</v>
      </c>
      <c r="T9" s="8"/>
      <c r="U9" s="8"/>
      <c r="V9" s="8"/>
      <c r="W9" s="8"/>
      <c r="X9" s="8"/>
      <c r="Y9" s="8"/>
      <c r="Z9" s="8"/>
      <c r="AA9" s="36" t="s">
        <v>103</v>
      </c>
      <c r="AB9" s="37" t="str">
        <f>S9</f>
        <v>WAGNER LUIS</v>
      </c>
      <c r="AC9" s="8"/>
      <c r="AD9" s="8"/>
      <c r="AE9" s="8"/>
      <c r="AF9" s="8"/>
      <c r="AG9" s="8"/>
      <c r="AH9" s="8"/>
      <c r="AI9" s="8"/>
      <c r="AJ9" s="36" t="s">
        <v>107</v>
      </c>
      <c r="AK9" s="37" t="s">
        <v>100</v>
      </c>
      <c r="AL9" s="8"/>
      <c r="AM9" s="8"/>
      <c r="AN9" s="8"/>
      <c r="AO9" s="8"/>
      <c r="AP9" s="8"/>
      <c r="AQ9" s="8"/>
      <c r="AR9" s="8"/>
      <c r="AS9" s="36" t="str">
        <f>AJ21</f>
        <v>DANI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3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3</v>
      </c>
      <c r="BD9" s="42">
        <f>AX9</f>
        <v>5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3</v>
      </c>
      <c r="BJ9" s="42">
        <f>IF(OR(M8="",O8=""),"",O8)</f>
        <v>3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3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6</v>
      </c>
      <c r="BU9" s="42">
        <f>IF(OR(V8="",X8=""),"",X8)</f>
        <v>6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6</v>
      </c>
      <c r="BZ9" s="42">
        <f>BT9</f>
        <v>6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3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3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6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4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7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CORUJEIRA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DANI</v>
      </c>
      <c r="J12" s="37" t="str">
        <f>VLOOKUP(J10,$A$23:$H$42,2,0)</f>
        <v>CORUJEIRA</v>
      </c>
      <c r="K12" s="8"/>
      <c r="L12" s="8"/>
      <c r="M12" s="8"/>
      <c r="N12" s="8"/>
      <c r="O12" s="8"/>
      <c r="P12" s="8"/>
      <c r="Q12" s="8"/>
      <c r="R12" s="36" t="str">
        <f>I9</f>
        <v>CARLOS CHICALSKI</v>
      </c>
      <c r="S12" s="37" t="str">
        <f>J12</f>
        <v>CORUJEIRA</v>
      </c>
      <c r="T12" s="8"/>
      <c r="U12" s="8"/>
      <c r="V12" s="8"/>
      <c r="W12" s="8"/>
      <c r="X12" s="8"/>
      <c r="Y12" s="8"/>
      <c r="Z12" s="8"/>
      <c r="AA12" s="36" t="s">
        <v>102</v>
      </c>
      <c r="AB12" s="37" t="str">
        <f>S12</f>
        <v>CORUJEIRA</v>
      </c>
      <c r="AC12" s="8"/>
      <c r="AD12" s="8"/>
      <c r="AE12" s="8"/>
      <c r="AF12" s="8"/>
      <c r="AG12" s="8"/>
      <c r="AH12" s="8"/>
      <c r="AI12" s="8"/>
      <c r="AJ12" s="36" t="s">
        <v>103</v>
      </c>
      <c r="AK12" s="37" t="s">
        <v>101</v>
      </c>
      <c r="AL12" s="8"/>
      <c r="AM12" s="8"/>
      <c r="AN12" s="8"/>
      <c r="AO12" s="8"/>
      <c r="AP12" s="8"/>
      <c r="AQ12" s="8"/>
      <c r="AR12" s="8"/>
      <c r="AS12" s="36" t="str">
        <f>AJ9</f>
        <v>NILO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6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6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4</v>
      </c>
      <c r="BJ12" s="42">
        <f>IF(OR(M11="",O11=""),"",O11)</f>
        <v>5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5</v>
      </c>
      <c r="BO12" s="42">
        <f>BI12</f>
        <v>4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7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7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2</v>
      </c>
      <c r="CF12" s="42">
        <f>IF(OR(AE11="",AG11=""),"",AG11)</f>
        <v>3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3</v>
      </c>
      <c r="CK12" s="42">
        <f>CE12</f>
        <v>2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6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CELSO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JUNINHO</v>
      </c>
      <c r="J15" s="37" t="str">
        <f>VLOOKUP(J13,$A$23:$H$42,2,0)</f>
        <v>CELSO</v>
      </c>
      <c r="K15" s="8"/>
      <c r="L15" s="8"/>
      <c r="M15" s="8"/>
      <c r="N15" s="8"/>
      <c r="O15" s="8"/>
      <c r="P15" s="8"/>
      <c r="Q15" s="8"/>
      <c r="R15" s="36" t="str">
        <f>I12</f>
        <v>DANI</v>
      </c>
      <c r="S15" s="37" t="str">
        <f>J15</f>
        <v>CELSO</v>
      </c>
      <c r="T15" s="8"/>
      <c r="U15" s="8"/>
      <c r="V15" s="8"/>
      <c r="W15" s="8"/>
      <c r="X15" s="8"/>
      <c r="Y15" s="8"/>
      <c r="Z15" s="8"/>
      <c r="AA15" s="36" t="s">
        <v>106</v>
      </c>
      <c r="AB15" s="37" t="str">
        <f>S15</f>
        <v>CELSO</v>
      </c>
      <c r="AC15" s="8"/>
      <c r="AD15" s="8"/>
      <c r="AE15" s="8"/>
      <c r="AF15" s="8"/>
      <c r="AG15" s="8"/>
      <c r="AH15" s="8"/>
      <c r="AI15" s="8"/>
      <c r="AJ15" s="36" t="str">
        <f>AA12</f>
        <v>TELÊ</v>
      </c>
      <c r="AK15" s="37" t="s">
        <v>99</v>
      </c>
      <c r="AL15" s="8"/>
      <c r="AM15" s="8"/>
      <c r="AN15" s="8"/>
      <c r="AO15" s="8"/>
      <c r="AP15" s="8"/>
      <c r="AQ15" s="8"/>
      <c r="AR15" s="8"/>
      <c r="AS15" s="36" t="s">
        <v>103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3</v>
      </c>
      <c r="AY15" s="42">
        <f>IF(OR(D14="",F14=""),"",F14)</f>
        <v>3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3</v>
      </c>
      <c r="BD15" s="42">
        <f>AX15</f>
        <v>3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6</v>
      </c>
      <c r="BJ15" s="42">
        <f>IF(OR(M14="",O14=""),"",O14)</f>
        <v>4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4</v>
      </c>
      <c r="BO15" s="42">
        <f>BI15</f>
        <v>6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2</v>
      </c>
      <c r="BU15" s="42">
        <f>IF(OR(V14="",X14=""),"",X14)</f>
        <v>5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5</v>
      </c>
      <c r="BZ15" s="42">
        <f>BT15</f>
        <v>2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3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3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2</v>
      </c>
      <c r="AQ17" s="11"/>
      <c r="AR17" s="11"/>
      <c r="AS17" s="39"/>
    </row>
    <row r="18" spans="1:100" ht="16.5" customHeight="1" x14ac:dyDescent="0.2">
      <c r="A18" s="37" t="str">
        <f>VLOOKUP(A16,$A$23:$H$42,2,0)</f>
        <v>ANOEL</v>
      </c>
      <c r="B18" s="8"/>
      <c r="C18" s="8"/>
      <c r="D18" s="8"/>
      <c r="E18" s="8"/>
      <c r="F18" s="8"/>
      <c r="G18" s="8"/>
      <c r="H18" s="8"/>
      <c r="I18" s="36" t="str">
        <f>VLOOKUP(C16,$M$23:$T$42,2,0)</f>
        <v>CASTILHO</v>
      </c>
      <c r="J18" s="37" t="str">
        <f>VLOOKUP(J16,$A$23:$H$42,2,0)</f>
        <v>ANOEL</v>
      </c>
      <c r="K18" s="8"/>
      <c r="L18" s="8"/>
      <c r="M18" s="8"/>
      <c r="N18" s="8"/>
      <c r="O18" s="8"/>
      <c r="P18" s="8"/>
      <c r="Q18" s="8"/>
      <c r="R18" s="36" t="str">
        <f>I15</f>
        <v>JUNINHO</v>
      </c>
      <c r="S18" s="37" t="str">
        <f>J18</f>
        <v>ANOEL</v>
      </c>
      <c r="T18" s="8"/>
      <c r="U18" s="8"/>
      <c r="V18" s="8"/>
      <c r="W18" s="8"/>
      <c r="X18" s="8"/>
      <c r="Y18" s="8"/>
      <c r="Z18" s="8"/>
      <c r="AA18" s="36" t="str">
        <f>R15</f>
        <v>DANI</v>
      </c>
      <c r="AB18" s="37" t="str">
        <f>S18</f>
        <v>ANOEL</v>
      </c>
      <c r="AC18" s="8"/>
      <c r="AD18" s="8"/>
      <c r="AE18" s="8"/>
      <c r="AF18" s="8"/>
      <c r="AG18" s="8"/>
      <c r="AH18" s="8"/>
      <c r="AI18" s="8"/>
      <c r="AJ18" s="36" t="str">
        <f>AA15</f>
        <v>CHICALSKI</v>
      </c>
      <c r="AK18" s="37" t="s">
        <v>97</v>
      </c>
      <c r="AL18" s="8"/>
      <c r="AM18" s="8"/>
      <c r="AN18" s="8"/>
      <c r="AO18" s="8"/>
      <c r="AP18" s="8"/>
      <c r="AQ18" s="8"/>
      <c r="AR18" s="8"/>
      <c r="AS18" s="36" t="s">
        <v>102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4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4</v>
      </c>
      <c r="BD18" s="42">
        <f>AX18</f>
        <v>4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4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4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2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2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1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TERUEL</v>
      </c>
      <c r="B21" s="8"/>
      <c r="C21" s="8"/>
      <c r="D21" s="8"/>
      <c r="E21" s="8"/>
      <c r="F21" s="8"/>
      <c r="G21" s="8"/>
      <c r="H21" s="8"/>
      <c r="I21" s="36" t="str">
        <f>VLOOKUP(C19,$M$23:$T$42,2,0)</f>
        <v>TELÊ</v>
      </c>
      <c r="J21" s="37" t="str">
        <f>VLOOKUP(J19,$A$23:$H$42,2,0)</f>
        <v>TERUEL</v>
      </c>
      <c r="K21" s="8"/>
      <c r="L21" s="8"/>
      <c r="M21" s="8"/>
      <c r="N21" s="8"/>
      <c r="O21" s="8"/>
      <c r="P21" s="8"/>
      <c r="Q21" s="8"/>
      <c r="R21" s="36" t="str">
        <f>I18</f>
        <v>CASTILHO</v>
      </c>
      <c r="S21" s="37" t="str">
        <f>J21</f>
        <v>TERUEL</v>
      </c>
      <c r="T21" s="8"/>
      <c r="U21" s="8"/>
      <c r="V21" s="8"/>
      <c r="W21" s="8"/>
      <c r="X21" s="8"/>
      <c r="Y21" s="8"/>
      <c r="Z21" s="8"/>
      <c r="AA21" s="36" t="str">
        <f>R18</f>
        <v>JUNINHO</v>
      </c>
      <c r="AB21" s="37" t="str">
        <f>S21</f>
        <v>TERUEL</v>
      </c>
      <c r="AC21" s="8"/>
      <c r="AD21" s="8"/>
      <c r="AE21" s="8"/>
      <c r="AF21" s="8"/>
      <c r="AG21" s="8"/>
      <c r="AH21" s="8"/>
      <c r="AI21" s="8"/>
      <c r="AJ21" s="36" t="str">
        <f>AA18</f>
        <v>DANI</v>
      </c>
      <c r="AK21" s="37" t="s">
        <v>98</v>
      </c>
      <c r="AL21" s="8"/>
      <c r="AM21" s="8"/>
      <c r="AN21" s="8"/>
      <c r="AO21" s="8"/>
      <c r="AP21" s="8"/>
      <c r="AQ21" s="8"/>
      <c r="AR21" s="8"/>
      <c r="AS21" s="36" t="str">
        <f>AJ18</f>
        <v>CHICALSKI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1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1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94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1773</v>
      </c>
      <c r="L23" s="166"/>
      <c r="M23" s="24">
        <v>1</v>
      </c>
      <c r="N23" s="167" t="s">
        <v>102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1255</v>
      </c>
      <c r="X23" s="166"/>
      <c r="AE23" s="33" t="s">
        <v>19</v>
      </c>
      <c r="AF23" s="25"/>
      <c r="AG23" s="184" t="s">
        <v>110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95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909</v>
      </c>
      <c r="L24" s="166"/>
      <c r="M24" s="24">
        <v>2</v>
      </c>
      <c r="N24" s="167" t="s">
        <v>103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10</v>
      </c>
      <c r="X24" s="166"/>
    </row>
    <row r="25" spans="1:100" s="27" customFormat="1" ht="21" customHeight="1" x14ac:dyDescent="0.25">
      <c r="A25" s="24">
        <v>3</v>
      </c>
      <c r="B25" s="167" t="s">
        <v>96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159</v>
      </c>
      <c r="L25" s="166"/>
      <c r="M25" s="24">
        <v>3</v>
      </c>
      <c r="N25" s="167" t="s">
        <v>104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2402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97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1775</v>
      </c>
      <c r="L26" s="166"/>
      <c r="M26" s="24">
        <v>4</v>
      </c>
      <c r="N26" s="167" t="s">
        <v>105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1479</v>
      </c>
      <c r="X26" s="166"/>
      <c r="AA26" s="178" t="s">
        <v>92</v>
      </c>
      <c r="AB26" s="179"/>
      <c r="AC26" s="179"/>
      <c r="AD26" s="179"/>
      <c r="AE26" s="179"/>
      <c r="AF26" s="179"/>
      <c r="AG26" s="180"/>
      <c r="AH26" s="169">
        <f>AQ4</f>
        <v>32</v>
      </c>
      <c r="AI26" s="170"/>
      <c r="AJ26" s="174" t="s">
        <v>3</v>
      </c>
      <c r="AK26" s="175">
        <f>AS4</f>
        <v>18</v>
      </c>
      <c r="AL26" s="169"/>
      <c r="AM26" s="178" t="s">
        <v>109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98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846</v>
      </c>
      <c r="L27" s="166"/>
      <c r="M27" s="24">
        <v>5</v>
      </c>
      <c r="N27" s="211" t="s">
        <v>111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2404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99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1049</v>
      </c>
      <c r="L28" s="166"/>
      <c r="M28" s="24" t="s">
        <v>9</v>
      </c>
      <c r="N28" s="167" t="s">
        <v>107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2166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100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2083</v>
      </c>
      <c r="L29" s="166"/>
      <c r="M29" s="24" t="s">
        <v>10</v>
      </c>
      <c r="N29" s="167" t="s">
        <v>108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455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 t="s">
        <v>101</v>
      </c>
      <c r="C30" s="168"/>
      <c r="D30" s="168"/>
      <c r="E30" s="168"/>
      <c r="F30" s="168"/>
      <c r="G30" s="168"/>
      <c r="H30" s="177"/>
      <c r="I30" s="28" t="s">
        <v>8</v>
      </c>
      <c r="J30" s="26"/>
      <c r="K30" s="165">
        <v>1459</v>
      </c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4D5E5B3C-2699-47A2-AB3F-F163365E0E0C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9C64077B-9858-48C4-B803-BCAC41CF68F6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9EFC9543-B344-46CB-97BB-34234E8225E6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9AFA-05EE-46D0-80F6-F4B9BA6F8915}">
  <sheetPr>
    <pageSetUpPr fitToPage="1"/>
  </sheetPr>
  <dimension ref="A1:O150"/>
  <sheetViews>
    <sheetView showGridLines="0" zoomScaleNormal="100" workbookViewId="0">
      <selection activeCell="C31" sqref="C31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SCCP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SPFC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11.10.2025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1773</v>
      </c>
      <c r="C8" s="63" t="str">
        <f>IF(Súmula!B23="","",Súmula!B23)</f>
        <v>WAGNER LUIS</v>
      </c>
      <c r="D8" s="52">
        <f>IF(C8="","",SUM(F8:H8))</f>
        <v>4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52">
        <f>IF(C8="","",I8-J8)</f>
        <v>3</v>
      </c>
      <c r="L8" s="52"/>
      <c r="N8" s="52" t="str">
        <f>IF(N9="",IF(C8="","",PROPER(C8)&amp;" "&amp;E8&amp;"/"&amp;D8*2),IF(C8="","",PROPER(C8)&amp;" "&amp;E8&amp;"/"&amp;D8*2&amp;","))</f>
        <v>Wagner Luis 6/8,</v>
      </c>
    </row>
    <row r="9" spans="1:14" ht="18.95" customHeight="1" x14ac:dyDescent="0.2">
      <c r="A9" s="52">
        <f>Súmula!A24</f>
        <v>2</v>
      </c>
      <c r="B9" s="64">
        <f>IF(C9="","",Súmula!K24)</f>
        <v>909</v>
      </c>
      <c r="C9" s="63" t="str">
        <f>IF(Súmula!B24="","",Súmula!B24)</f>
        <v>CORUJEIRA</v>
      </c>
      <c r="D9" s="52">
        <f t="shared" ref="D9:D16" si="0">IF(C9="","",SUM(F9:H9))</f>
        <v>4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6</v>
      </c>
      <c r="L9" s="52"/>
      <c r="N9" s="52" t="str">
        <f t="shared" ref="N9:N27" si="3">IF(N10="",IF(C9="","",PROPER(C9)&amp;" "&amp;E9&amp;"/"&amp;D9*2),IF(C9="","",PROPER(C9)&amp;" "&amp;E9&amp;"/"&amp;D9*2&amp;","))</f>
        <v>Corujeira 4/8,</v>
      </c>
    </row>
    <row r="10" spans="1:14" ht="18.95" customHeight="1" x14ac:dyDescent="0.2">
      <c r="A10" s="52">
        <f>Súmula!A25</f>
        <v>3</v>
      </c>
      <c r="B10" s="64">
        <f>IF(C10="","",Súmula!K25)</f>
        <v>159</v>
      </c>
      <c r="C10" s="63" t="str">
        <f>IF(Súmula!B25="","",Súmula!B25)</f>
        <v>CELSO</v>
      </c>
      <c r="D10" s="52">
        <f t="shared" si="0"/>
        <v>4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15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0</v>
      </c>
      <c r="L10" s="52"/>
      <c r="N10" s="52" t="str">
        <f t="shared" si="3"/>
        <v>Celso 5/8,</v>
      </c>
    </row>
    <row r="11" spans="1:14" ht="18.95" customHeight="1" x14ac:dyDescent="0.2">
      <c r="A11" s="52">
        <f>Súmula!A26</f>
        <v>4</v>
      </c>
      <c r="B11" s="64">
        <f>IF(C11="","",Súmula!K26)</f>
        <v>1775</v>
      </c>
      <c r="C11" s="63" t="str">
        <f>IF(Súmula!B26="","",Súmula!B26)</f>
        <v>ANOEL</v>
      </c>
      <c r="D11" s="52">
        <f t="shared" si="0"/>
        <v>5</v>
      </c>
      <c r="E11" s="81">
        <f t="shared" si="1"/>
        <v>8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14</v>
      </c>
      <c r="K11" s="52">
        <f t="shared" si="2"/>
        <v>6</v>
      </c>
      <c r="L11" s="52"/>
      <c r="N11" s="52" t="str">
        <f t="shared" si="3"/>
        <v>Anoel 8/10,</v>
      </c>
    </row>
    <row r="12" spans="1:14" ht="18.95" customHeight="1" x14ac:dyDescent="0.2">
      <c r="A12" s="52">
        <f>Súmula!A27</f>
        <v>5</v>
      </c>
      <c r="B12" s="64">
        <f>IF(C12="","",Súmula!K27)</f>
        <v>846</v>
      </c>
      <c r="C12" s="63" t="str">
        <f>IF(Súmula!B27="","",Súmula!B27)</f>
        <v>TERUEL</v>
      </c>
      <c r="D12" s="52">
        <f t="shared" si="0"/>
        <v>5</v>
      </c>
      <c r="E12" s="81">
        <f t="shared" si="1"/>
        <v>7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52">
        <f t="shared" si="2"/>
        <v>3</v>
      </c>
      <c r="L12" s="52"/>
      <c r="N12" s="52" t="str">
        <f t="shared" si="3"/>
        <v>Teruel 7/10,</v>
      </c>
    </row>
    <row r="13" spans="1:14" ht="18.95" customHeight="1" x14ac:dyDescent="0.2">
      <c r="A13" s="52" t="str">
        <f>Súmula!A28</f>
        <v>R1</v>
      </c>
      <c r="B13" s="64">
        <f>IF(C13="","",Súmula!K28)</f>
        <v>1049</v>
      </c>
      <c r="C13" s="63" t="str">
        <f>IF(Súmula!B28="","",Súmula!B28)</f>
        <v>HENRIQUE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1</v>
      </c>
      <c r="L13" s="52"/>
      <c r="N13" s="52" t="str">
        <f t="shared" si="3"/>
        <v>Henrique 2/2,</v>
      </c>
    </row>
    <row r="14" spans="1:14" ht="18.95" customHeight="1" x14ac:dyDescent="0.2">
      <c r="A14" s="52" t="str">
        <f>Súmula!A29</f>
        <v>R2</v>
      </c>
      <c r="B14" s="64">
        <f>IF(C14="","",Súmula!K29)</f>
        <v>2083</v>
      </c>
      <c r="C14" s="63" t="str">
        <f>IF(Súmula!B29="","",Súmula!B29)</f>
        <v>CEBOLA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52">
        <f t="shared" si="2"/>
        <v>-3</v>
      </c>
      <c r="L14" s="52"/>
      <c r="N14" s="52" t="str">
        <f t="shared" si="3"/>
        <v>Cebola 0/2,</v>
      </c>
    </row>
    <row r="15" spans="1:14" ht="18.95" customHeight="1" x14ac:dyDescent="0.2">
      <c r="A15" s="52" t="str">
        <f>Súmula!A30</f>
        <v>R3</v>
      </c>
      <c r="B15" s="64">
        <f>IF(C15="","",Súmula!K30)</f>
        <v>1459</v>
      </c>
      <c r="C15" s="63" t="str">
        <f>IF(Súmula!B30="","",Súmula!B30)</f>
        <v>ROMERO BRITO</v>
      </c>
      <c r="D15" s="52">
        <f t="shared" si="0"/>
        <v>1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52">
        <f t="shared" si="2"/>
        <v>-1</v>
      </c>
      <c r="L15" s="52"/>
      <c r="N15" s="52" t="str">
        <f t="shared" si="3"/>
        <v>Romero Brito 0/2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13</v>
      </c>
      <c r="G28" s="80">
        <f t="shared" si="6"/>
        <v>6</v>
      </c>
      <c r="H28" s="80">
        <f t="shared" si="6"/>
        <v>6</v>
      </c>
      <c r="I28" s="80">
        <f t="shared" si="6"/>
        <v>96</v>
      </c>
      <c r="J28" s="80">
        <f t="shared" si="6"/>
        <v>81</v>
      </c>
      <c r="K28" s="80">
        <f t="shared" si="6"/>
        <v>15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1255</v>
      </c>
      <c r="C31" s="63" t="str">
        <f>IF(Súmula!N23="","",Súmula!N23)</f>
        <v>TELÊ</v>
      </c>
      <c r="D31" s="52">
        <f>IF(C31="","",SUM(F31:H31))</f>
        <v>5</v>
      </c>
      <c r="E31" s="81">
        <f t="shared" ref="E31:E50" si="7">IF(C31="","",(F31*2)+G31)</f>
        <v>1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22</v>
      </c>
      <c r="K31" s="52">
        <f>IF(C31="","",I31-J31)</f>
        <v>-9</v>
      </c>
      <c r="L31" s="52"/>
      <c r="N31" s="52" t="str">
        <f t="shared" ref="N31:N50" si="8">IF(N32="",IF(C31="","",PROPER(C31)&amp;" "&amp;E31&amp;"/"&amp;D31*2),IF(C31="","",PROPER(C31)&amp;" "&amp;E31&amp;"/"&amp;D31*2&amp;","))</f>
        <v>Telê 1/10,</v>
      </c>
    </row>
    <row r="32" spans="1:14" ht="18.95" customHeight="1" x14ac:dyDescent="0.2">
      <c r="A32" s="52">
        <f>Súmula!M24</f>
        <v>2</v>
      </c>
      <c r="B32" s="64">
        <f>IF(C32="","",Súmula!W24)</f>
        <v>10</v>
      </c>
      <c r="C32" s="63" t="str">
        <f>IF(Súmula!N24="","",Súmula!N24)</f>
        <v>CASTILHO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3</v>
      </c>
      <c r="L32" s="52"/>
      <c r="N32" s="52" t="str">
        <f t="shared" si="8"/>
        <v>Castilho 6/10,</v>
      </c>
    </row>
    <row r="33" spans="1:14" ht="18.95" customHeight="1" x14ac:dyDescent="0.2">
      <c r="A33" s="52">
        <f>Súmula!M25</f>
        <v>3</v>
      </c>
      <c r="B33" s="64">
        <f>IF(C33="","",Súmula!W25)</f>
        <v>2402</v>
      </c>
      <c r="C33" s="63" t="str">
        <f>IF(Súmula!N25="","",Súmula!N25)</f>
        <v>JUNINHO</v>
      </c>
      <c r="D33" s="52">
        <f t="shared" si="9"/>
        <v>3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11</v>
      </c>
      <c r="K33" s="52">
        <f t="shared" si="10"/>
        <v>-3</v>
      </c>
      <c r="L33" s="52"/>
      <c r="N33" s="52" t="str">
        <f t="shared" si="8"/>
        <v>Juninho 1/6,</v>
      </c>
    </row>
    <row r="34" spans="1:14" ht="18.95" customHeight="1" x14ac:dyDescent="0.2">
      <c r="A34" s="52">
        <f>Súmula!M26</f>
        <v>4</v>
      </c>
      <c r="B34" s="64">
        <f>IF(C34="","",Súmula!W26)</f>
        <v>1479</v>
      </c>
      <c r="C34" s="63" t="str">
        <f>IF(Súmula!N26="","",Súmula!N26)</f>
        <v>DANI</v>
      </c>
      <c r="D34" s="52">
        <f t="shared" si="9"/>
        <v>5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23</v>
      </c>
      <c r="K34" s="52">
        <f t="shared" si="10"/>
        <v>-6</v>
      </c>
      <c r="L34" s="52"/>
      <c r="N34" s="52" t="str">
        <f t="shared" si="8"/>
        <v>Dani 3/10,</v>
      </c>
    </row>
    <row r="35" spans="1:14" ht="18.95" customHeight="1" x14ac:dyDescent="0.2">
      <c r="A35" s="52">
        <f>Súmula!M27</f>
        <v>5</v>
      </c>
      <c r="B35" s="64">
        <f>IF(C35="","",Súmula!W27)</f>
        <v>2404</v>
      </c>
      <c r="C35" s="63" t="str">
        <f>IF(Súmula!N27="","",Súmula!N27)</f>
        <v>CARLOS CHICALSKI</v>
      </c>
      <c r="D35" s="52">
        <f t="shared" si="9"/>
        <v>2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8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9</v>
      </c>
      <c r="K35" s="52">
        <f t="shared" si="10"/>
        <v>-1</v>
      </c>
      <c r="L35" s="52"/>
      <c r="N35" s="52" t="str">
        <f t="shared" si="8"/>
        <v>Carlos Chicalski 2/4,</v>
      </c>
    </row>
    <row r="36" spans="1:14" ht="18.95" customHeight="1" x14ac:dyDescent="0.2">
      <c r="A36" s="52" t="str">
        <f>Súmula!M28</f>
        <v>R1</v>
      </c>
      <c r="B36" s="64">
        <f>IF(C36="","",Súmula!W28)</f>
        <v>2166</v>
      </c>
      <c r="C36" s="63" t="str">
        <f>IF(Súmula!N28="","",Súmula!N28)</f>
        <v>NILO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5</v>
      </c>
      <c r="K36" s="52">
        <f t="shared" si="10"/>
        <v>0</v>
      </c>
      <c r="L36" s="52"/>
      <c r="N36" s="52" t="str">
        <f t="shared" si="8"/>
        <v>Nilo 2/4,</v>
      </c>
    </row>
    <row r="37" spans="1:14" ht="18.95" customHeight="1" x14ac:dyDescent="0.2">
      <c r="A37" s="52" t="str">
        <f>Súmula!M29</f>
        <v>R2</v>
      </c>
      <c r="B37" s="64">
        <f>IF(C37="","",Súmula!W29)</f>
        <v>455</v>
      </c>
      <c r="C37" s="63" t="str">
        <f>IF(Súmula!N29="","",Súmula!N29)</f>
        <v>PINNA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Pinna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22</v>
      </c>
      <c r="E51" s="82">
        <f t="shared" si="13"/>
        <v>15</v>
      </c>
      <c r="F51" s="80">
        <f t="shared" si="13"/>
        <v>5</v>
      </c>
      <c r="G51" s="80">
        <f t="shared" si="13"/>
        <v>5</v>
      </c>
      <c r="H51" s="80">
        <f t="shared" si="13"/>
        <v>12</v>
      </c>
      <c r="I51" s="80">
        <f t="shared" si="13"/>
        <v>71</v>
      </c>
      <c r="J51" s="80">
        <f t="shared" si="13"/>
        <v>87</v>
      </c>
      <c r="K51" s="80">
        <f t="shared" si="13"/>
        <v>-16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SCCP:32 - Wagner Luis 6/8,  Corujeira 4/8,  Celso 5/8,  Anoel 8/10,  Teruel 7/10,  Henrique 2/2,  Cebola 0/2,  Romero Brito 0/2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SPFC:18 - Telê 1/10,  Castilho 6/10,  Juninho 1/6,  Dani 3/10,  Carlos Chicalski 2/4,  Nilo 2/4,  Pinna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891D-42BB-40B5-94B4-B5224BB3811E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33DAB922-0B8E-4E28-84D7-76C5A1C5B175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2025-10-11T16:20:16Z</dcterms:modified>
</cp:coreProperties>
</file>