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PFM-Futmesa\2025\Tecnico\Master\4 Rodada\"/>
    </mc:Choice>
  </mc:AlternateContent>
  <xr:revisionPtr revIDLastSave="0" documentId="8_{0F27A702-0DC2-4D80-8AA8-828CF00DFF1A}" xr6:coauthVersionLast="47" xr6:coauthVersionMax="47" xr10:uidLastSave="{00000000-0000-0000-0000-000000000000}"/>
  <bookViews>
    <workbookView xWindow="465" yWindow="375" windowWidth="28020" windowHeight="14220" activeTab="1" xr2:uid="{9BFFF656-01F7-474D-B045-1628F94B7857}"/>
  </bookViews>
  <sheets>
    <sheet name="Instruções" sheetId="5" r:id="rId1"/>
    <sheet name="Súmula" sheetId="2" r:id="rId2"/>
    <sheet name="Resumo" sheetId="6" r:id="rId3"/>
    <sheet name="Impressão" sheetId="7" state="hidden" r:id="rId4"/>
    <sheet name="Plan1" sheetId="8" r:id="rId5"/>
    <sheet name="NUMERO FPFM" sheetId="9" r:id="rId6"/>
  </sheets>
  <definedNames>
    <definedName name="_xlnm.Print_Area" localSheetId="2">Resumo!$A$1:$L$53</definedName>
    <definedName name="LS_EQUIPE1" comment="Lista de jogadores da equipe 1 (casa)">Súmula!$B$23:$B$42</definedName>
    <definedName name="LS_EQUIPE2" comment="Lista de jogadores da equipe 2 (visitante)">Súmula!$N$23:$N$42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6" l="1"/>
  <c r="L3" i="6"/>
  <c r="D5" i="6"/>
  <c r="L5" i="6"/>
  <c r="A8" i="6"/>
  <c r="C8" i="6"/>
  <c r="B8" i="6" s="1"/>
  <c r="A9" i="6"/>
  <c r="C9" i="6"/>
  <c r="B9" i="6" s="1"/>
  <c r="A10" i="6"/>
  <c r="C10" i="6"/>
  <c r="B10" i="6" s="1"/>
  <c r="A11" i="6"/>
  <c r="C11" i="6"/>
  <c r="B11" i="6" s="1"/>
  <c r="A12" i="6"/>
  <c r="C12" i="6"/>
  <c r="B12" i="6"/>
  <c r="A13" i="6"/>
  <c r="C13" i="6"/>
  <c r="B13" i="6"/>
  <c r="A14" i="6"/>
  <c r="C14" i="6"/>
  <c r="B14" i="6" s="1"/>
  <c r="A15" i="6"/>
  <c r="C15" i="6"/>
  <c r="A16" i="6"/>
  <c r="C16" i="6"/>
  <c r="B16" i="6"/>
  <c r="A17" i="6"/>
  <c r="C17" i="6"/>
  <c r="B17" i="6"/>
  <c r="A18" i="6"/>
  <c r="C18" i="6"/>
  <c r="G18" i="6" s="1"/>
  <c r="A19" i="6"/>
  <c r="C19" i="6"/>
  <c r="B19" i="6"/>
  <c r="A20" i="6"/>
  <c r="C20" i="6"/>
  <c r="H20" i="6" s="1"/>
  <c r="G20" i="6"/>
  <c r="A21" i="6"/>
  <c r="C21" i="6"/>
  <c r="K21" i="6" s="1"/>
  <c r="B21" i="6"/>
  <c r="A22" i="6"/>
  <c r="C22" i="6"/>
  <c r="D22" i="6" s="1"/>
  <c r="A23" i="6"/>
  <c r="C23" i="6"/>
  <c r="D23" i="6" s="1"/>
  <c r="E23" i="6"/>
  <c r="G23" i="6"/>
  <c r="I23" i="6"/>
  <c r="K23" i="6"/>
  <c r="A24" i="6"/>
  <c r="C24" i="6"/>
  <c r="K24" i="6" s="1"/>
  <c r="A25" i="6"/>
  <c r="C25" i="6"/>
  <c r="F25" i="6" s="1"/>
  <c r="D25" i="6"/>
  <c r="G25" i="6"/>
  <c r="I25" i="6"/>
  <c r="K25" i="6"/>
  <c r="A26" i="6"/>
  <c r="C26" i="6"/>
  <c r="A27" i="6"/>
  <c r="C27" i="6"/>
  <c r="B27" i="6" s="1"/>
  <c r="A31" i="6"/>
  <c r="C31" i="6"/>
  <c r="B31" i="6" s="1"/>
  <c r="A32" i="6"/>
  <c r="C32" i="6"/>
  <c r="B32" i="6" s="1"/>
  <c r="A33" i="6"/>
  <c r="C33" i="6"/>
  <c r="B33" i="6"/>
  <c r="A34" i="6"/>
  <c r="C34" i="6"/>
  <c r="B34" i="6" s="1"/>
  <c r="A35" i="6"/>
  <c r="C35" i="6"/>
  <c r="A36" i="6"/>
  <c r="C36" i="6"/>
  <c r="B36" i="6"/>
  <c r="A37" i="6"/>
  <c r="C37" i="6"/>
  <c r="B37" i="6"/>
  <c r="A38" i="6"/>
  <c r="C38" i="6"/>
  <c r="B38" i="6" s="1"/>
  <c r="A39" i="6"/>
  <c r="C39" i="6"/>
  <c r="B39" i="6"/>
  <c r="A40" i="6"/>
  <c r="C40" i="6"/>
  <c r="B40" i="6"/>
  <c r="A41" i="6"/>
  <c r="C41" i="6"/>
  <c r="I41" i="6" s="1"/>
  <c r="A42" i="6"/>
  <c r="C42" i="6"/>
  <c r="B42" i="6" s="1"/>
  <c r="E42" i="6"/>
  <c r="F42" i="6"/>
  <c r="G42" i="6"/>
  <c r="I42" i="6"/>
  <c r="J42" i="6"/>
  <c r="K42" i="6"/>
  <c r="A43" i="6"/>
  <c r="C43" i="6"/>
  <c r="I43" i="6" s="1"/>
  <c r="A44" i="6"/>
  <c r="C44" i="6"/>
  <c r="B44" i="6" s="1"/>
  <c r="G44" i="6"/>
  <c r="H44" i="6"/>
  <c r="K44" i="6"/>
  <c r="A45" i="6"/>
  <c r="C45" i="6"/>
  <c r="E45" i="6" s="1"/>
  <c r="G45" i="6"/>
  <c r="K45" i="6"/>
  <c r="A46" i="6"/>
  <c r="C46" i="6"/>
  <c r="B46" i="6"/>
  <c r="D46" i="6"/>
  <c r="G46" i="6"/>
  <c r="H46" i="6"/>
  <c r="K46" i="6"/>
  <c r="A47" i="6"/>
  <c r="C47" i="6"/>
  <c r="E47" i="6" s="1"/>
  <c r="B47" i="6"/>
  <c r="A48" i="6"/>
  <c r="B48" i="6"/>
  <c r="C48" i="6"/>
  <c r="E48" i="6"/>
  <c r="D48" i="6"/>
  <c r="F48" i="6"/>
  <c r="G48" i="6"/>
  <c r="I48" i="6"/>
  <c r="J48" i="6"/>
  <c r="K48" i="6"/>
  <c r="A49" i="6"/>
  <c r="C49" i="6"/>
  <c r="G49" i="6" s="1"/>
  <c r="K49" i="6"/>
  <c r="E49" i="6"/>
  <c r="A50" i="6"/>
  <c r="B50" i="6"/>
  <c r="C50" i="6"/>
  <c r="I50" i="6" s="1"/>
  <c r="D50" i="6"/>
  <c r="E50" i="6"/>
  <c r="F50" i="6"/>
  <c r="G50" i="6"/>
  <c r="AU2" i="2"/>
  <c r="BF2" i="2"/>
  <c r="BQ2" i="2"/>
  <c r="CB2" i="2"/>
  <c r="CM2" i="2"/>
  <c r="J7" i="2"/>
  <c r="L7" i="2"/>
  <c r="U10" i="2" s="1"/>
  <c r="AD13" i="2" s="1"/>
  <c r="AM16" i="2" s="1"/>
  <c r="S7" i="2"/>
  <c r="U7" i="2"/>
  <c r="AD10" i="2" s="1"/>
  <c r="AM13" i="2" s="1"/>
  <c r="AB7" i="2"/>
  <c r="AK7" i="2"/>
  <c r="A9" i="2"/>
  <c r="J9" i="2" s="1"/>
  <c r="S9" i="2" s="1"/>
  <c r="AK9" i="2"/>
  <c r="AU9" i="2"/>
  <c r="AV9" i="2"/>
  <c r="AW9" i="2"/>
  <c r="AZ9" i="2" s="1"/>
  <c r="AX9" i="2"/>
  <c r="BD9" i="2" s="1"/>
  <c r="AY9" i="2"/>
  <c r="BC9" i="2" s="1"/>
  <c r="BF9" i="2"/>
  <c r="BF6" i="2" s="1"/>
  <c r="BG9" i="2"/>
  <c r="BL9" i="2" s="1"/>
  <c r="BH9" i="2"/>
  <c r="BI9" i="2"/>
  <c r="BO9" i="2"/>
  <c r="BJ9" i="2"/>
  <c r="BN9" i="2" s="1"/>
  <c r="BK9" i="2"/>
  <c r="BQ9" i="2"/>
  <c r="BX9" i="2" s="1"/>
  <c r="BR9" i="2"/>
  <c r="BW9" i="2" s="1"/>
  <c r="BS9" i="2"/>
  <c r="BS6" i="2" s="1"/>
  <c r="BT9" i="2"/>
  <c r="BZ9" i="2" s="1"/>
  <c r="BU9" i="2"/>
  <c r="CB9" i="2"/>
  <c r="CI9" i="2" s="1"/>
  <c r="CC9" i="2"/>
  <c r="CH9" i="2" s="1"/>
  <c r="CD9" i="2"/>
  <c r="CE9" i="2"/>
  <c r="CK9" i="2"/>
  <c r="CF9" i="2"/>
  <c r="CJ9" i="2"/>
  <c r="CG9" i="2"/>
  <c r="CM9" i="2"/>
  <c r="CT9" i="2" s="1"/>
  <c r="CN9" i="2"/>
  <c r="CS9" i="2"/>
  <c r="CO9" i="2"/>
  <c r="CO6" i="2" s="1"/>
  <c r="CR9" i="2"/>
  <c r="CP9" i="2"/>
  <c r="CP6" i="2" s="1"/>
  <c r="CQ9" i="2"/>
  <c r="CQ6" i="2" s="1"/>
  <c r="CU9" i="2"/>
  <c r="A10" i="2"/>
  <c r="J10" i="2" s="1"/>
  <c r="C10" i="2"/>
  <c r="C7" i="2" s="1"/>
  <c r="AK12" i="2"/>
  <c r="AU12" i="2"/>
  <c r="AU6" i="2" s="1"/>
  <c r="AV12" i="2"/>
  <c r="AV6" i="2" s="1"/>
  <c r="AW12" i="2"/>
  <c r="AW6" i="2" s="1"/>
  <c r="AX12" i="2"/>
  <c r="AX6" i="2" s="1"/>
  <c r="BD12" i="2"/>
  <c r="AY12" i="2"/>
  <c r="AY6" i="2" s="1"/>
  <c r="BF12" i="2"/>
  <c r="BM12" i="2"/>
  <c r="BG12" i="2"/>
  <c r="BL12" i="2" s="1"/>
  <c r="BH12" i="2"/>
  <c r="BK12" i="2" s="1"/>
  <c r="BI12" i="2"/>
  <c r="BO12" i="2" s="1"/>
  <c r="BJ12" i="2"/>
  <c r="BN12" i="2" s="1"/>
  <c r="BQ12" i="2"/>
  <c r="BR12" i="2"/>
  <c r="BW12" i="2"/>
  <c r="BS12" i="2"/>
  <c r="BV12" i="2"/>
  <c r="BT12" i="2"/>
  <c r="BZ12" i="2" s="1"/>
  <c r="BU12" i="2"/>
  <c r="BY12" i="2" s="1"/>
  <c r="CB12" i="2"/>
  <c r="CB6" i="2" s="1"/>
  <c r="CI12" i="2"/>
  <c r="CC12" i="2"/>
  <c r="CC6" i="2" s="1"/>
  <c r="CD12" i="2"/>
  <c r="CG12" i="2" s="1"/>
  <c r="CE12" i="2"/>
  <c r="CK12" i="2" s="1"/>
  <c r="CF12" i="2"/>
  <c r="CJ12" i="2" s="1"/>
  <c r="CM12" i="2"/>
  <c r="CT12" i="2"/>
  <c r="CN12" i="2"/>
  <c r="CO12" i="2"/>
  <c r="CR12" i="2" s="1"/>
  <c r="CP12" i="2"/>
  <c r="CV12" i="2" s="1"/>
  <c r="CQ12" i="2"/>
  <c r="CU12" i="2"/>
  <c r="C13" i="2"/>
  <c r="I15" i="2" s="1"/>
  <c r="R18" i="2" s="1"/>
  <c r="AA21" i="2" s="1"/>
  <c r="AJ9" i="2" s="1"/>
  <c r="AS12" i="2" s="1"/>
  <c r="AK15" i="2"/>
  <c r="AU15" i="2"/>
  <c r="BB15" i="2" s="1"/>
  <c r="AV15" i="2"/>
  <c r="BA15" i="2" s="1"/>
  <c r="AW15" i="2"/>
  <c r="AZ15" i="2"/>
  <c r="AX15" i="2"/>
  <c r="BD15" i="2"/>
  <c r="AY15" i="2"/>
  <c r="BC15" i="2"/>
  <c r="BF15" i="2"/>
  <c r="BM15" i="2" s="1"/>
  <c r="BG15" i="2"/>
  <c r="BG6" i="2" s="1"/>
  <c r="BL15" i="2"/>
  <c r="BH15" i="2"/>
  <c r="BI15" i="2"/>
  <c r="BO15" i="2" s="1"/>
  <c r="BJ15" i="2"/>
  <c r="BQ15" i="2"/>
  <c r="BX15" i="2" s="1"/>
  <c r="BR15" i="2"/>
  <c r="BW15" i="2" s="1"/>
  <c r="BS15" i="2"/>
  <c r="BV15" i="2" s="1"/>
  <c r="BT15" i="2"/>
  <c r="BZ15" i="2" s="1"/>
  <c r="BU15" i="2"/>
  <c r="BY15" i="2" s="1"/>
  <c r="CB15" i="2"/>
  <c r="CI15" i="2" s="1"/>
  <c r="CC15" i="2"/>
  <c r="CH15" i="2"/>
  <c r="CD15" i="2"/>
  <c r="CG15" i="2"/>
  <c r="CE15" i="2"/>
  <c r="CK15" i="2" s="1"/>
  <c r="CF15" i="2"/>
  <c r="CF6" i="2" s="1"/>
  <c r="CJ15" i="2"/>
  <c r="CM15" i="2"/>
  <c r="CM6" i="2" s="1"/>
  <c r="CN15" i="2"/>
  <c r="CS15" i="2"/>
  <c r="CO15" i="2"/>
  <c r="CR15" i="2" s="1"/>
  <c r="CP15" i="2"/>
  <c r="CV15" i="2" s="1"/>
  <c r="CQ15" i="2"/>
  <c r="CU15" i="2" s="1"/>
  <c r="C16" i="2"/>
  <c r="I18" i="2"/>
  <c r="R21" i="2"/>
  <c r="AA9" i="2"/>
  <c r="AS15" i="2"/>
  <c r="AU18" i="2"/>
  <c r="BB18" i="2" s="1"/>
  <c r="AV18" i="2"/>
  <c r="AW18" i="2"/>
  <c r="AZ18" i="2"/>
  <c r="AX18" i="2"/>
  <c r="BD18" i="2"/>
  <c r="AY18" i="2"/>
  <c r="BC18" i="2"/>
  <c r="BA18" i="2"/>
  <c r="BF18" i="2"/>
  <c r="BM18" i="2" s="1"/>
  <c r="BG18" i="2"/>
  <c r="BL18" i="2"/>
  <c r="BH18" i="2"/>
  <c r="BI18" i="2"/>
  <c r="BO18" i="2" s="1"/>
  <c r="BJ18" i="2"/>
  <c r="BN18" i="2"/>
  <c r="BK18" i="2"/>
  <c r="BQ18" i="2"/>
  <c r="BQ6" i="2" s="1"/>
  <c r="BR18" i="2"/>
  <c r="BS18" i="2"/>
  <c r="BV18" i="2" s="1"/>
  <c r="BT18" i="2"/>
  <c r="BZ18" i="2"/>
  <c r="BU18" i="2"/>
  <c r="BY18" i="2"/>
  <c r="BW18" i="2"/>
  <c r="CB18" i="2"/>
  <c r="CI18" i="2" s="1"/>
  <c r="CC18" i="2"/>
  <c r="CH18" i="2" s="1"/>
  <c r="CD18" i="2"/>
  <c r="CG18" i="2" s="1"/>
  <c r="CE18" i="2"/>
  <c r="CF18" i="2"/>
  <c r="CJ18" i="2" s="1"/>
  <c r="CK18" i="2"/>
  <c r="CM18" i="2"/>
  <c r="CT18" i="2"/>
  <c r="CN18" i="2"/>
  <c r="CN6" i="2" s="1"/>
  <c r="CS18" i="2"/>
  <c r="CO18" i="2"/>
  <c r="CR18" i="2" s="1"/>
  <c r="CP18" i="2"/>
  <c r="CV18" i="2"/>
  <c r="CQ18" i="2"/>
  <c r="CU18" i="2" s="1"/>
  <c r="L19" i="2"/>
  <c r="I21" i="2"/>
  <c r="R9" i="2" s="1"/>
  <c r="AA12" i="2" s="1"/>
  <c r="AK21" i="2"/>
  <c r="AU21" i="2"/>
  <c r="BB21" i="2"/>
  <c r="AV21" i="2"/>
  <c r="BA21" i="2"/>
  <c r="AW21" i="2"/>
  <c r="AZ21" i="2" s="1"/>
  <c r="AX21" i="2"/>
  <c r="BD21" i="2" s="1"/>
  <c r="AY21" i="2"/>
  <c r="BC21" i="2" s="1"/>
  <c r="BF21" i="2"/>
  <c r="BM21" i="2"/>
  <c r="BG21" i="2"/>
  <c r="BL21" i="2" s="1"/>
  <c r="BH21" i="2"/>
  <c r="BK21" i="2" s="1"/>
  <c r="BI21" i="2"/>
  <c r="BO21" i="2" s="1"/>
  <c r="BJ21" i="2"/>
  <c r="BN21" i="2" s="1"/>
  <c r="BQ21" i="2"/>
  <c r="BR21" i="2"/>
  <c r="BW21" i="2" s="1"/>
  <c r="BS21" i="2"/>
  <c r="BV21" i="2" s="1"/>
  <c r="BT21" i="2"/>
  <c r="BU21" i="2"/>
  <c r="BY21" i="2"/>
  <c r="BX21" i="2"/>
  <c r="BZ21" i="2"/>
  <c r="CB21" i="2"/>
  <c r="CI21" i="2"/>
  <c r="CC21" i="2"/>
  <c r="CH21" i="2" s="1"/>
  <c r="CD21" i="2"/>
  <c r="CG21" i="2"/>
  <c r="CE21" i="2"/>
  <c r="CK21" i="2" s="1"/>
  <c r="CF21" i="2"/>
  <c r="CJ21" i="2" s="1"/>
  <c r="CM21" i="2"/>
  <c r="CT21" i="2" s="1"/>
  <c r="CN21" i="2"/>
  <c r="CS21" i="2" s="1"/>
  <c r="CO21" i="2"/>
  <c r="CR21" i="2" s="1"/>
  <c r="CP21" i="2"/>
  <c r="CV21" i="2" s="1"/>
  <c r="CQ21" i="2"/>
  <c r="CU21" i="2" s="1"/>
  <c r="J41" i="6"/>
  <c r="G41" i="6"/>
  <c r="H41" i="6"/>
  <c r="F41" i="6"/>
  <c r="G40" i="6"/>
  <c r="F40" i="6"/>
  <c r="J40" i="6"/>
  <c r="D40" i="6"/>
  <c r="E40" i="6"/>
  <c r="E41" i="6"/>
  <c r="B15" i="6"/>
  <c r="BX12" i="2"/>
  <c r="BB9" i="2"/>
  <c r="J49" i="6"/>
  <c r="F49" i="6"/>
  <c r="B49" i="6"/>
  <c r="J45" i="6"/>
  <c r="F45" i="6"/>
  <c r="B45" i="6"/>
  <c r="I24" i="6"/>
  <c r="I20" i="6"/>
  <c r="H49" i="6"/>
  <c r="H45" i="6"/>
  <c r="D45" i="6"/>
  <c r="J20" i="6"/>
  <c r="F20" i="6"/>
  <c r="I49" i="6"/>
  <c r="I45" i="6"/>
  <c r="K40" i="6"/>
  <c r="H40" i="6"/>
  <c r="I40" i="6"/>
  <c r="I17" i="6"/>
  <c r="H17" i="6"/>
  <c r="I39" i="6"/>
  <c r="H39" i="6"/>
  <c r="G39" i="6"/>
  <c r="F39" i="6"/>
  <c r="J39" i="6"/>
  <c r="F17" i="6"/>
  <c r="J17" i="6"/>
  <c r="K17" i="6"/>
  <c r="G17" i="6"/>
  <c r="K38" i="6"/>
  <c r="K39" i="6"/>
  <c r="D39" i="6"/>
  <c r="E39" i="6"/>
  <c r="D17" i="6"/>
  <c r="E17" i="6"/>
  <c r="CS12" i="2"/>
  <c r="CE6" i="2"/>
  <c r="BU6" i="2"/>
  <c r="BY9" i="2"/>
  <c r="BJ6" i="2"/>
  <c r="BH6" i="2"/>
  <c r="L5" i="2" s="1"/>
  <c r="BN15" i="2"/>
  <c r="BK15" i="2"/>
  <c r="K27" i="6"/>
  <c r="J24" i="6"/>
  <c r="E24" i="6"/>
  <c r="J18" i="6"/>
  <c r="I46" i="6"/>
  <c r="E46" i="6"/>
  <c r="I44" i="6"/>
  <c r="D44" i="6"/>
  <c r="N27" i="6"/>
  <c r="N26" i="6" s="1"/>
  <c r="N25" i="6" s="1"/>
  <c r="N24" i="6" s="1"/>
  <c r="N23" i="6" s="1"/>
  <c r="N22" i="6" s="1"/>
  <c r="N21" i="6" s="1"/>
  <c r="N20" i="6" s="1"/>
  <c r="N19" i="6" s="1"/>
  <c r="N18" i="6" s="1"/>
  <c r="N17" i="6" s="1"/>
  <c r="H27" i="6"/>
  <c r="D27" i="6"/>
  <c r="J25" i="6"/>
  <c r="B25" i="6"/>
  <c r="B24" i="6"/>
  <c r="J23" i="6"/>
  <c r="F23" i="6"/>
  <c r="B23" i="6"/>
  <c r="H21" i="6"/>
  <c r="E21" i="6"/>
  <c r="K20" i="6"/>
  <c r="H19" i="6"/>
  <c r="D19" i="6"/>
  <c r="K18" i="6"/>
  <c r="D18" i="6"/>
  <c r="K19" i="6"/>
  <c r="G19" i="6"/>
  <c r="I18" i="6"/>
  <c r="H18" i="6"/>
  <c r="F24" i="6"/>
  <c r="F18" i="6"/>
  <c r="H24" i="6"/>
  <c r="H50" i="6"/>
  <c r="H48" i="6"/>
  <c r="K47" i="6"/>
  <c r="J46" i="6"/>
  <c r="F46" i="6"/>
  <c r="J44" i="6"/>
  <c r="F44" i="6"/>
  <c r="H42" i="6"/>
  <c r="I27" i="6"/>
  <c r="E27" i="6"/>
  <c r="G24" i="6"/>
  <c r="I19" i="6"/>
  <c r="E19" i="6"/>
  <c r="E18" i="6"/>
  <c r="G27" i="6"/>
  <c r="B18" i="6"/>
  <c r="D24" i="6"/>
  <c r="J27" i="6"/>
  <c r="F27" i="6"/>
  <c r="H25" i="6"/>
  <c r="H23" i="6"/>
  <c r="K22" i="6"/>
  <c r="J21" i="6"/>
  <c r="F21" i="6"/>
  <c r="J19" i="6"/>
  <c r="F19" i="6"/>
  <c r="BA9" i="2"/>
  <c r="B35" i="6"/>
  <c r="C5" i="2" l="1"/>
  <c r="I4" i="2" s="1"/>
  <c r="L10" i="2"/>
  <c r="U13" i="2" s="1"/>
  <c r="AD16" i="2" s="1"/>
  <c r="AM19" i="2" s="1"/>
  <c r="I9" i="2"/>
  <c r="R12" i="2" s="1"/>
  <c r="AA15" i="2" s="1"/>
  <c r="A5" i="2"/>
  <c r="S10" i="2"/>
  <c r="AB10" i="2" s="1"/>
  <c r="AK10" i="2" s="1"/>
  <c r="J12" i="2"/>
  <c r="AB5" i="2"/>
  <c r="J5" i="2"/>
  <c r="AK5" i="2"/>
  <c r="AM5" i="2"/>
  <c r="R4" i="2"/>
  <c r="H43" i="6"/>
  <c r="BX18" i="2"/>
  <c r="CT15" i="2"/>
  <c r="BC12" i="2"/>
  <c r="B43" i="6"/>
  <c r="CH12" i="2"/>
  <c r="BV9" i="2"/>
  <c r="G43" i="6"/>
  <c r="G26" i="6"/>
  <c r="H22" i="6"/>
  <c r="D47" i="6"/>
  <c r="CV9" i="2"/>
  <c r="BT6" i="2"/>
  <c r="H26" i="6"/>
  <c r="H47" i="6"/>
  <c r="BA12" i="2"/>
  <c r="F43" i="6"/>
  <c r="L13" i="2"/>
  <c r="U16" i="2" s="1"/>
  <c r="AD19" i="2" s="1"/>
  <c r="AM7" i="2" s="1"/>
  <c r="B20" i="6"/>
  <c r="BR6" i="2"/>
  <c r="U5" i="2" s="1"/>
  <c r="AA4" i="2" s="1"/>
  <c r="J43" i="6"/>
  <c r="J38" i="6"/>
  <c r="E25" i="6"/>
  <c r="J26" i="6"/>
  <c r="E43" i="6"/>
  <c r="D38" i="6"/>
  <c r="A13" i="2"/>
  <c r="G22" i="6"/>
  <c r="F38" i="6"/>
  <c r="F47" i="6"/>
  <c r="AZ12" i="2"/>
  <c r="D42" i="6"/>
  <c r="J47" i="6"/>
  <c r="BI6" i="2"/>
  <c r="I26" i="6"/>
  <c r="D49" i="6"/>
  <c r="L16" i="2"/>
  <c r="U19" i="2" s="1"/>
  <c r="AD7" i="2" s="1"/>
  <c r="AM10" i="2" s="1"/>
  <c r="E20" i="6"/>
  <c r="I12" i="2"/>
  <c r="R15" i="2" s="1"/>
  <c r="AA18" i="2" s="1"/>
  <c r="AJ21" i="2" s="1"/>
  <c r="AS9" i="2" s="1"/>
  <c r="BM9" i="2"/>
  <c r="B41" i="6"/>
  <c r="B26" i="6"/>
  <c r="H38" i="6"/>
  <c r="A12" i="2"/>
  <c r="D41" i="6"/>
  <c r="D21" i="6"/>
  <c r="G38" i="6"/>
  <c r="D20" i="6"/>
  <c r="BB12" i="2"/>
  <c r="I21" i="6"/>
  <c r="D26" i="6"/>
  <c r="CD6" i="2"/>
  <c r="AD5" i="2" s="1"/>
  <c r="I38" i="6"/>
  <c r="E44" i="6"/>
  <c r="N50" i="6"/>
  <c r="N49" i="6" s="1"/>
  <c r="N48" i="6" s="1"/>
  <c r="N47" i="6" s="1"/>
  <c r="N46" i="6" s="1"/>
  <c r="N45" i="6" s="1"/>
  <c r="N44" i="6" s="1"/>
  <c r="N43" i="6" s="1"/>
  <c r="N42" i="6" s="1"/>
  <c r="N41" i="6" s="1"/>
  <c r="N40" i="6" s="1"/>
  <c r="N39" i="6" s="1"/>
  <c r="N38" i="6" s="1"/>
  <c r="K26" i="6"/>
  <c r="G21" i="6"/>
  <c r="B22" i="6"/>
  <c r="E26" i="6"/>
  <c r="F22" i="6"/>
  <c r="J22" i="6"/>
  <c r="K41" i="6"/>
  <c r="K50" i="6"/>
  <c r="I47" i="6"/>
  <c r="I22" i="6"/>
  <c r="F26" i="6"/>
  <c r="J50" i="6"/>
  <c r="G47" i="6"/>
  <c r="K43" i="6"/>
  <c r="E22" i="6"/>
  <c r="E38" i="6"/>
  <c r="D43" i="6"/>
  <c r="G37" i="6" l="1"/>
  <c r="AJ4" i="2"/>
  <c r="A15" i="2"/>
  <c r="A16" i="2"/>
  <c r="J13" i="2"/>
  <c r="AS4" i="2"/>
  <c r="AK26" i="2" s="1"/>
  <c r="I3" i="6" s="1"/>
  <c r="S5" i="2"/>
  <c r="G4" i="2"/>
  <c r="P4" i="2" s="1"/>
  <c r="I34" i="6"/>
  <c r="H36" i="6"/>
  <c r="G33" i="6"/>
  <c r="F31" i="6"/>
  <c r="H31" i="6"/>
  <c r="G35" i="6"/>
  <c r="G31" i="6"/>
  <c r="J35" i="6"/>
  <c r="F34" i="6"/>
  <c r="I33" i="6"/>
  <c r="K33" i="6" s="1"/>
  <c r="H33" i="6"/>
  <c r="G34" i="6"/>
  <c r="H32" i="6"/>
  <c r="J32" i="6"/>
  <c r="J34" i="6"/>
  <c r="H35" i="6"/>
  <c r="J33" i="6"/>
  <c r="G32" i="6"/>
  <c r="F37" i="6"/>
  <c r="F36" i="6"/>
  <c r="F33" i="6"/>
  <c r="H34" i="6"/>
  <c r="G36" i="6"/>
  <c r="I31" i="6"/>
  <c r="I36" i="6"/>
  <c r="J37" i="6"/>
  <c r="I32" i="6"/>
  <c r="I35" i="6"/>
  <c r="K35" i="6" s="1"/>
  <c r="F35" i="6"/>
  <c r="J36" i="6"/>
  <c r="J31" i="6"/>
  <c r="F32" i="6"/>
  <c r="I37" i="6"/>
  <c r="K37" i="6" s="1"/>
  <c r="H37" i="6"/>
  <c r="D34" i="6" l="1"/>
  <c r="E34" i="6"/>
  <c r="G51" i="6"/>
  <c r="H51" i="6"/>
  <c r="D32" i="6"/>
  <c r="E32" i="6"/>
  <c r="E31" i="6"/>
  <c r="F51" i="6"/>
  <c r="D31" i="6"/>
  <c r="J51" i="6"/>
  <c r="K34" i="6"/>
  <c r="I51" i="6"/>
  <c r="K31" i="6"/>
  <c r="Y4" i="2"/>
  <c r="AH4" i="2" s="1"/>
  <c r="AQ4" i="2" s="1"/>
  <c r="AH26" i="2" s="1"/>
  <c r="G3" i="6" s="1"/>
  <c r="D35" i="6"/>
  <c r="E35" i="6"/>
  <c r="E33" i="6"/>
  <c r="D33" i="6"/>
  <c r="K32" i="6"/>
  <c r="D36" i="6"/>
  <c r="E36" i="6"/>
  <c r="J15" i="2"/>
  <c r="S13" i="2"/>
  <c r="AB13" i="2" s="1"/>
  <c r="AK13" i="2" s="1"/>
  <c r="D37" i="6"/>
  <c r="E37" i="6"/>
  <c r="N37" i="6" s="1"/>
  <c r="A19" i="2"/>
  <c r="J16" i="2"/>
  <c r="A18" i="2"/>
  <c r="K36" i="6"/>
  <c r="K51" i="6" l="1"/>
  <c r="E51" i="6"/>
  <c r="D51" i="6"/>
  <c r="S16" i="2"/>
  <c r="AB16" i="2" s="1"/>
  <c r="AK16" i="2" s="1"/>
  <c r="J18" i="2"/>
  <c r="S18" i="2" s="1"/>
  <c r="AB18" i="2" s="1"/>
  <c r="AK18" i="2" s="1"/>
  <c r="J19" i="2"/>
  <c r="A21" i="2"/>
  <c r="N36" i="6"/>
  <c r="N35" i="6" s="1"/>
  <c r="N34" i="6" s="1"/>
  <c r="N33" i="6" s="1"/>
  <c r="N32" i="6" s="1"/>
  <c r="N31" i="6" s="1"/>
  <c r="A67" i="6" s="1"/>
  <c r="J15" i="6" l="1"/>
  <c r="S19" i="2"/>
  <c r="AB19" i="2" s="1"/>
  <c r="AK19" i="2" s="1"/>
  <c r="J21" i="2"/>
  <c r="J12" i="6"/>
  <c r="G8" i="6"/>
  <c r="H9" i="6"/>
  <c r="I9" i="6"/>
  <c r="J11" i="6"/>
  <c r="G12" i="6"/>
  <c r="I16" i="6"/>
  <c r="I12" i="6"/>
  <c r="K12" i="6" s="1"/>
  <c r="G13" i="6"/>
  <c r="G11" i="6" l="1"/>
  <c r="I8" i="6"/>
  <c r="G14" i="6"/>
  <c r="F14" i="6"/>
  <c r="F15" i="6"/>
  <c r="F11" i="6"/>
  <c r="H14" i="6"/>
  <c r="J13" i="6"/>
  <c r="G9" i="6"/>
  <c r="G28" i="6" s="1"/>
  <c r="I11" i="6"/>
  <c r="K11" i="6" s="1"/>
  <c r="F13" i="6"/>
  <c r="G16" i="6"/>
  <c r="H15" i="6"/>
  <c r="I13" i="6"/>
  <c r="K13" i="6" s="1"/>
  <c r="H10" i="6"/>
  <c r="J8" i="6"/>
  <c r="G15" i="6"/>
  <c r="H12" i="6"/>
  <c r="J10" i="6"/>
  <c r="H16" i="6"/>
  <c r="J14" i="6"/>
  <c r="J9" i="6"/>
  <c r="K9" i="6" s="1"/>
  <c r="G10" i="6"/>
  <c r="I15" i="6"/>
  <c r="K15" i="6" s="1"/>
  <c r="I14" i="6"/>
  <c r="F8" i="6"/>
  <c r="H13" i="6"/>
  <c r="F16" i="6"/>
  <c r="F12" i="6"/>
  <c r="I10" i="6"/>
  <c r="F9" i="6"/>
  <c r="H8" i="6"/>
  <c r="H11" i="6"/>
  <c r="J16" i="6"/>
  <c r="K16" i="6" s="1"/>
  <c r="F10" i="6"/>
  <c r="J28" i="6" l="1"/>
  <c r="E13" i="6"/>
  <c r="D13" i="6"/>
  <c r="D9" i="6"/>
  <c r="E9" i="6"/>
  <c r="D11" i="6"/>
  <c r="E11" i="6"/>
  <c r="H28" i="6"/>
  <c r="D15" i="6"/>
  <c r="E15" i="6"/>
  <c r="K10" i="6"/>
  <c r="D14" i="6"/>
  <c r="E14" i="6"/>
  <c r="E12" i="6"/>
  <c r="D12" i="6"/>
  <c r="E8" i="6"/>
  <c r="E28" i="6" s="1"/>
  <c r="D8" i="6"/>
  <c r="F28" i="6"/>
  <c r="I28" i="6"/>
  <c r="K8" i="6"/>
  <c r="E10" i="6"/>
  <c r="D10" i="6"/>
  <c r="K14" i="6"/>
  <c r="D16" i="6"/>
  <c r="E16" i="6"/>
  <c r="D28" i="6" l="1"/>
  <c r="K28" i="6"/>
  <c r="N16" i="6"/>
  <c r="N15" i="6" s="1"/>
  <c r="N14" i="6" s="1"/>
  <c r="N13" i="6" s="1"/>
  <c r="N12" i="6" s="1"/>
  <c r="N11" i="6" s="1"/>
  <c r="N10" i="6" s="1"/>
  <c r="N9" i="6" s="1"/>
  <c r="N8" i="6" s="1"/>
  <c r="A63" i="6" s="1"/>
</calcChain>
</file>

<file path=xl/sharedStrings.xml><?xml version="1.0" encoding="utf-8"?>
<sst xmlns="http://schemas.openxmlformats.org/spreadsheetml/2006/main" count="457" uniqueCount="112">
  <si>
    <t>x</t>
  </si>
  <si>
    <t>Mesa</t>
  </si>
  <si>
    <t>1ª RODADA</t>
  </si>
  <si>
    <t>X</t>
  </si>
  <si>
    <t>CAMPEONATO PAULISTA DE CLUBES DE FUTEBOL DE MESA</t>
  </si>
  <si>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ederação </t>
    </r>
    <r>
      <rPr>
        <b/>
        <sz val="26"/>
        <color indexed="10"/>
        <rFont val="Arial"/>
        <family val="2"/>
      </rPr>
      <t>P</t>
    </r>
    <r>
      <rPr>
        <b/>
        <sz val="26"/>
        <color indexed="8"/>
        <rFont val="Arial"/>
        <family val="2"/>
      </rPr>
      <t xml:space="preserve">aulista de </t>
    </r>
    <r>
      <rPr>
        <b/>
        <sz val="26"/>
        <color indexed="10"/>
        <rFont val="Arial"/>
        <family val="2"/>
      </rPr>
      <t>F</t>
    </r>
    <r>
      <rPr>
        <b/>
        <sz val="26"/>
        <color indexed="8"/>
        <rFont val="Arial"/>
        <family val="2"/>
      </rPr>
      <t xml:space="preserve">utebol de </t>
    </r>
    <r>
      <rPr>
        <b/>
        <sz val="26"/>
        <color indexed="10"/>
        <rFont val="Arial"/>
        <family val="2"/>
      </rPr>
      <t>M</t>
    </r>
    <r>
      <rPr>
        <b/>
        <sz val="26"/>
        <color indexed="8"/>
        <rFont val="Arial"/>
        <family val="2"/>
      </rPr>
      <t>esa</t>
    </r>
  </si>
  <si>
    <t>ANO</t>
  </si>
  <si>
    <t>CATEGORIA</t>
  </si>
  <si>
    <t>Nº FPFM:</t>
  </si>
  <si>
    <t>R1</t>
  </si>
  <si>
    <t>R2</t>
  </si>
  <si>
    <t>R3</t>
  </si>
  <si>
    <t>R4</t>
  </si>
  <si>
    <t>R5</t>
  </si>
  <si>
    <t>EQUIPE I</t>
  </si>
  <si>
    <t>EQUIPE II</t>
  </si>
  <si>
    <t>REPRESENTANTE FPFM</t>
  </si>
  <si>
    <t>CAPITÃO EQUIPE I</t>
  </si>
  <si>
    <t>CAPITÃO EQUIPE II</t>
  </si>
  <si>
    <t>DATA</t>
  </si>
  <si>
    <t>SÚMULA</t>
  </si>
  <si>
    <t>RESULTADO FINAL</t>
  </si>
  <si>
    <t>Nº FPFM</t>
  </si>
  <si>
    <t>2ª RODADA</t>
  </si>
  <si>
    <t>3ª RODADA</t>
  </si>
  <si>
    <t>4ª RODADA</t>
  </si>
  <si>
    <t>5ª RODADA</t>
  </si>
  <si>
    <t>LV</t>
  </si>
  <si>
    <t>LE</t>
  </si>
  <si>
    <t>LD</t>
  </si>
  <si>
    <t>LGP</t>
  </si>
  <si>
    <t>LGC</t>
  </si>
  <si>
    <t>RV</t>
  </si>
  <si>
    <t>RE</t>
  </si>
  <si>
    <t>RD</t>
  </si>
  <si>
    <t>RGP</t>
  </si>
  <si>
    <t>RGC</t>
  </si>
  <si>
    <t>Resumo da Partida</t>
  </si>
  <si>
    <t>Realizada no Dia</t>
  </si>
  <si>
    <t xml:space="preserve">Categoria   </t>
  </si>
  <si>
    <t>N.o</t>
  </si>
  <si>
    <t>FPFM</t>
  </si>
  <si>
    <t>NOME POPULAR</t>
  </si>
  <si>
    <t>Jog</t>
  </si>
  <si>
    <t>Vit</t>
  </si>
  <si>
    <t>Emp</t>
  </si>
  <si>
    <t>Der</t>
  </si>
  <si>
    <t>PG</t>
  </si>
  <si>
    <t>Visto Depto Técnico FPFM</t>
  </si>
  <si>
    <t>Ranking do Mes</t>
  </si>
  <si>
    <t xml:space="preserve"> Obs</t>
  </si>
  <si>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ederação </t>
    </r>
    <r>
      <rPr>
        <sz val="20"/>
        <color indexed="10"/>
        <rFont val="Arial"/>
        <family val="2"/>
      </rPr>
      <t>P</t>
    </r>
    <r>
      <rPr>
        <sz val="20"/>
        <rFont val="Arial"/>
        <family val="2"/>
      </rPr>
      <t xml:space="preserve">aulista de </t>
    </r>
    <r>
      <rPr>
        <sz val="20"/>
        <color indexed="10"/>
        <rFont val="Arial"/>
        <family val="2"/>
      </rPr>
      <t>F</t>
    </r>
    <r>
      <rPr>
        <sz val="20"/>
        <rFont val="Arial"/>
        <family val="2"/>
      </rPr>
      <t xml:space="preserve">utebol de </t>
    </r>
    <r>
      <rPr>
        <sz val="20"/>
        <color indexed="10"/>
        <rFont val="Arial"/>
        <family val="2"/>
      </rPr>
      <t>M</t>
    </r>
    <r>
      <rPr>
        <sz val="20"/>
        <rFont val="Arial"/>
        <family val="2"/>
      </rPr>
      <t>esa</t>
    </r>
  </si>
  <si>
    <t>GP</t>
  </si>
  <si>
    <t>GC</t>
  </si>
  <si>
    <t>SG</t>
  </si>
  <si>
    <t>Rank</t>
  </si>
  <si>
    <t>1) Este resumo é preenchido automaticamente com base nos dados digitados na guia súmula.</t>
  </si>
  <si>
    <t>Ou seja, não é necessário o preenchimento desta guia.</t>
  </si>
  <si>
    <t>TOTAL EQUIPE VISITANTE</t>
  </si>
  <si>
    <t>TOTAL EQUIPE MANDANTE</t>
  </si>
  <si>
    <r>
      <t>u</t>
    </r>
    <r>
      <rPr>
        <sz val="10"/>
        <rFont val="Arial"/>
        <family val="2"/>
      </rPr>
      <t xml:space="preserve">  Esta planilha é composta por 2 guias: </t>
    </r>
    <r>
      <rPr>
        <b/>
        <sz val="10"/>
        <rFont val="Arial"/>
        <family val="2"/>
      </rPr>
      <t>súmula</t>
    </r>
    <r>
      <rPr>
        <sz val="10"/>
        <rFont val="Arial"/>
        <family val="2"/>
      </rPr>
      <t xml:space="preserve"> e </t>
    </r>
    <r>
      <rPr>
        <b/>
        <sz val="10"/>
        <rFont val="Arial"/>
        <family val="2"/>
      </rPr>
      <t>resumo.</t>
    </r>
  </si>
  <si>
    <t>Instruções para preenchimento da guia SÚMULA:</t>
  </si>
  <si>
    <r>
      <t>u</t>
    </r>
    <r>
      <rPr>
        <sz val="10"/>
        <rFont val="Arial"/>
        <family val="2"/>
      </rPr>
      <t xml:space="preserve">  É necessário </t>
    </r>
    <r>
      <rPr>
        <b/>
        <sz val="10"/>
        <rFont val="Arial"/>
        <family val="2"/>
      </rPr>
      <t>preecher apenas a guia súmula</t>
    </r>
    <r>
      <rPr>
        <sz val="10"/>
        <rFont val="Arial"/>
        <family val="2"/>
      </rPr>
      <t>. A guia resumo será preenchida automaticamente.</t>
    </r>
  </si>
  <si>
    <r>
      <rPr>
        <b/>
        <sz val="10"/>
        <color indexed="8"/>
        <rFont val="Arial"/>
        <family val="2"/>
      </rPr>
      <t>5.</t>
    </r>
    <r>
      <rPr>
        <sz val="10"/>
        <color indexed="8"/>
        <rFont val="Arial"/>
        <family val="2"/>
      </rPr>
      <t xml:space="preserve">  Pronto. Envie este arquivo preenchido junto com a súmula original para </t>
    </r>
    <r>
      <rPr>
        <u/>
        <sz val="10"/>
        <color indexed="12"/>
        <rFont val="Arial"/>
        <family val="2"/>
      </rPr>
      <t>diretortecnico@futmesa.com.br</t>
    </r>
    <r>
      <rPr>
        <sz val="10"/>
        <color indexed="8"/>
        <rFont val="Arial"/>
        <family val="2"/>
      </rPr>
      <t xml:space="preserve"> com cópia para </t>
    </r>
    <r>
      <rPr>
        <u/>
        <sz val="10"/>
        <color indexed="12"/>
        <rFont val="Arial"/>
        <family val="2"/>
      </rPr>
      <t>futmesa@futmesa.com.br</t>
    </r>
  </si>
  <si>
    <r>
      <rPr>
        <b/>
        <sz val="10"/>
        <color indexed="8"/>
        <rFont val="Arial"/>
        <family val="2"/>
      </rPr>
      <t>3.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resultados dos jogos</t>
    </r>
    <r>
      <rPr>
        <sz val="10"/>
        <color indexed="8"/>
        <rFont val="Arial"/>
        <family val="2"/>
      </rPr>
      <t>.</t>
    </r>
  </si>
  <si>
    <r>
      <rPr>
        <b/>
        <sz val="10"/>
        <color indexed="8"/>
        <rFont val="Arial"/>
        <family val="2"/>
      </rPr>
      <t>4.</t>
    </r>
    <r>
      <rPr>
        <sz val="10"/>
        <color indexed="8"/>
        <rFont val="Arial"/>
        <family val="2"/>
      </rPr>
      <t xml:space="preserve">  Preencha os </t>
    </r>
    <r>
      <rPr>
        <b/>
        <sz val="10"/>
        <color indexed="8"/>
        <rFont val="Arial"/>
        <family val="2"/>
      </rPr>
      <t>campos restantes</t>
    </r>
    <r>
      <rPr>
        <sz val="10"/>
        <color indexed="8"/>
        <rFont val="Arial"/>
        <family val="2"/>
      </rPr>
      <t xml:space="preserve"> (Data, categoria, ano, nome equipe I, nome equipe II).</t>
    </r>
  </si>
  <si>
    <r>
      <t>u</t>
    </r>
    <r>
      <rPr>
        <sz val="10"/>
        <rFont val="Arial"/>
        <family val="2"/>
      </rPr>
      <t xml:space="preserve">  Apenas os campos em cinza estão disponíveis para preenchimento.</t>
    </r>
  </si>
  <si>
    <r>
      <rPr>
        <b/>
        <sz val="10"/>
        <color indexed="8"/>
        <rFont val="Arial"/>
        <family val="2"/>
      </rPr>
      <t>2.</t>
    </r>
    <r>
      <rPr>
        <sz val="10"/>
        <color indexed="8"/>
        <rFont val="Arial"/>
        <family val="2"/>
      </rPr>
      <t xml:space="preserve">  Se um jogador </t>
    </r>
    <r>
      <rPr>
        <b/>
        <sz val="10"/>
        <color indexed="8"/>
        <rFont val="Arial"/>
        <family val="2"/>
      </rPr>
      <t>reserva</t>
    </r>
    <r>
      <rPr>
        <sz val="10"/>
        <color indexed="8"/>
        <rFont val="Arial"/>
        <family val="2"/>
      </rPr>
      <t xml:space="preserve"> entrar no jogo, </t>
    </r>
    <r>
      <rPr>
        <b/>
        <sz val="10"/>
        <color indexed="8"/>
        <rFont val="Arial"/>
        <family val="2"/>
      </rPr>
      <t>altere os nomes diretamente na tabela de jogos</t>
    </r>
    <r>
      <rPr>
        <sz val="10"/>
        <color indexed="8"/>
        <rFont val="Arial"/>
        <family val="2"/>
      </rPr>
      <t>, exatamente como foram cadastrados na lista de jogadores.</t>
    </r>
  </si>
  <si>
    <r>
      <t>u</t>
    </r>
    <r>
      <rPr>
        <sz val="10"/>
        <rFont val="Arial"/>
        <family val="2"/>
      </rPr>
      <t xml:space="preserve">  Todos os cálculos serão realizados automaticamente.</t>
    </r>
  </si>
  <si>
    <r>
      <rPr>
        <b/>
        <sz val="10"/>
        <color indexed="8"/>
        <rFont val="Arial"/>
        <family val="2"/>
      </rPr>
      <t>1.</t>
    </r>
    <r>
      <rPr>
        <sz val="10"/>
        <color indexed="8"/>
        <rFont val="Arial"/>
        <family val="2"/>
      </rPr>
      <t xml:space="preserve">  Preencha a </t>
    </r>
    <r>
      <rPr>
        <b/>
        <sz val="10"/>
        <color indexed="8"/>
        <rFont val="Arial"/>
        <family val="2"/>
      </rPr>
      <t>lista de jogadores</t>
    </r>
    <r>
      <rPr>
        <sz val="10"/>
        <color indexed="8"/>
        <rFont val="Arial"/>
        <family val="2"/>
      </rPr>
      <t xml:space="preserve"> com o </t>
    </r>
    <r>
      <rPr>
        <b/>
        <sz val="10"/>
        <color indexed="8"/>
        <rFont val="Arial"/>
        <family val="2"/>
      </rPr>
      <t>nome popular</t>
    </r>
    <r>
      <rPr>
        <sz val="10"/>
        <color indexed="8"/>
        <rFont val="Arial"/>
        <family val="2"/>
      </rPr>
      <t xml:space="preserve"> cadastrado no ranking, e </t>
    </r>
    <r>
      <rPr>
        <b/>
        <sz val="10"/>
        <color indexed="8"/>
        <rFont val="Arial"/>
        <family val="2"/>
      </rPr>
      <t>número da FPFM</t>
    </r>
    <r>
      <rPr>
        <sz val="10"/>
        <color indexed="8"/>
        <rFont val="Arial"/>
        <family val="2"/>
      </rPr>
      <t>, das equipes I e II.</t>
    </r>
  </si>
  <si>
    <t xml:space="preserve">     A súmula será preenchida automaticamente com os jogadores titulares.</t>
  </si>
  <si>
    <t xml:space="preserve"> CAMPEONATO PAULISTA DE CLUBES DE FUTEBOL DE MESA</t>
  </si>
  <si>
    <r>
      <t>u</t>
    </r>
    <r>
      <rPr>
        <sz val="10"/>
        <rFont val="Arial"/>
        <family val="2"/>
      </rPr>
      <t xml:space="preserve">  Em caso de dúvidas, entre em contato com </t>
    </r>
    <r>
      <rPr>
        <u/>
        <sz val="10"/>
        <color indexed="12"/>
        <rFont val="Arial"/>
        <family val="2"/>
      </rPr>
      <t>diretortecnico@futmesa.com.br</t>
    </r>
  </si>
  <si>
    <t>Resumo consolidado para o site</t>
  </si>
  <si>
    <t>Aproveitamento</t>
  </si>
  <si>
    <t>SUMULA - 5 JOGADORES</t>
  </si>
  <si>
    <t>DATA: ______/______/________</t>
  </si>
  <si>
    <t>2) É de responsabilidade da equipe mandante,através de seu capitão,o preenchimento desta súmula, que</t>
  </si>
  <si>
    <t>3) A coluna "FPFM" deve ser preenchida com o nº do botonista, conforme registro da FPFM.</t>
  </si>
  <si>
    <t>4) Na falta deste número não serão computados os pontos no Rank / FPFM obtidos pelo botonista.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</si>
  <si>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</si>
  <si>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</si>
  <si>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</si>
  <si>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</si>
  <si>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</si>
  <si>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</si>
  <si>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</si>
  <si>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</si>
  <si>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</si>
  <si>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R15</t>
  </si>
  <si>
    <t>Versão 1.4 (01-Jan-2013)</t>
  </si>
  <si>
    <t>deverá ser enviada a FPFM, até a 3.a feira seguinte a data do jogo.</t>
  </si>
  <si>
    <t>SCCP</t>
  </si>
  <si>
    <t>M</t>
  </si>
  <si>
    <t>TERUEL</t>
  </si>
  <si>
    <t>ANOEL</t>
  </si>
  <si>
    <t>CELSO</t>
  </si>
  <si>
    <t>HENRIQUE</t>
  </si>
  <si>
    <t>CEBOLA</t>
  </si>
  <si>
    <t>WAGNER LUIS</t>
  </si>
  <si>
    <t>LENNON</t>
  </si>
  <si>
    <t>CORUJEIRA</t>
  </si>
  <si>
    <t>LELY</t>
  </si>
  <si>
    <t>WAGNER  LUIS</t>
  </si>
  <si>
    <t>JULIO</t>
  </si>
  <si>
    <t>OLINO</t>
  </si>
  <si>
    <t>CAFÚ</t>
  </si>
  <si>
    <t>EDILSON</t>
  </si>
  <si>
    <t>TERO</t>
  </si>
  <si>
    <t>ALBERTO</t>
  </si>
  <si>
    <t>JERONIMO</t>
  </si>
  <si>
    <t>TMJ 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</si>
</sst>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416]dd\-mmm\-yyyy;@"/>
  </numFmts>
  <fonts count="36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26"/>
      <color indexed="8"/>
      <name val="Arial"/>
      <family val="2"/>
    </font>
    <font>
      <b/>
      <sz val="26"/>
      <color indexed="10"/>
      <name val="Arial"/>
      <family val="2"/>
    </font>
    <font>
      <b/>
      <sz val="9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u/>
      <sz val="10"/>
      <name val="Arial"/>
      <family val="2"/>
    </font>
    <font>
      <sz val="10"/>
      <name val="Wingdings 3"/>
      <family val="1"/>
      <charset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sz val="11"/>
      <color theme="1"/>
      <name val="Arial"/>
      <family val="2"/>
    </font>
    <font>
      <b/>
      <sz val="26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8"/>
      <color rgb="FF0000FF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theme="0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  <font>
      <sz val="14"/>
      <color rgb="FF0000FF"/>
      <name val="Arial"/>
      <family val="2"/>
    </font>
    <font>
      <b/>
      <sz val="11"/>
      <color rgb="FF0000FF"/>
      <name val="Arial"/>
      <family val="2"/>
    </font>
    <font>
      <b/>
      <sz val="14"/>
      <color rgb="FF0000FF"/>
      <name val="Arial"/>
      <family val="2"/>
    </font>
    <font>
      <sz val="18"/>
      <color rgb="FF0000FF"/>
      <name val="Arial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3">
    <xf numFmtId="0" fontId="0" fillId="0" borderId="0" xfId="0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9" fillId="0" borderId="1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3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4" xfId="0" applyFont="1" applyBorder="1" applyAlignment="1">
      <alignment horizontal="left"/>
    </xf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19" fillId="0" borderId="5" xfId="0" applyFont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0" fontId="17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3" fillId="0" borderId="0" xfId="0" applyFont="1" applyAlignment="1">
      <alignment horizontal="centerContinuous"/>
    </xf>
    <xf numFmtId="0" fontId="19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/>
    </xf>
    <xf numFmtId="0" fontId="20" fillId="0" borderId="0" xfId="0" applyFont="1" applyAlignment="1">
      <alignment horizontal="centerContinuous" vertical="top"/>
    </xf>
    <xf numFmtId="3" fontId="19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left" vertical="top"/>
    </xf>
    <xf numFmtId="0" fontId="24" fillId="4" borderId="9" xfId="0" applyFont="1" applyFill="1" applyBorder="1" applyAlignment="1" applyProtection="1">
      <alignment horizontal="center" vertical="center"/>
      <protection locked="0"/>
    </xf>
    <xf numFmtId="0" fontId="25" fillId="4" borderId="6" xfId="0" applyFont="1" applyFill="1" applyBorder="1" applyAlignment="1" applyProtection="1">
      <alignment horizontal="right" vertical="top"/>
      <protection locked="0"/>
    </xf>
    <xf numFmtId="0" fontId="25" fillId="4" borderId="10" xfId="0" applyFont="1" applyFill="1" applyBorder="1" applyAlignment="1" applyProtection="1">
      <alignment horizontal="left" vertical="top"/>
      <protection locked="0"/>
    </xf>
    <xf numFmtId="0" fontId="20" fillId="0" borderId="3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" fillId="2" borderId="12" xfId="1" applyFont="1" applyFill="1" applyBorder="1" applyAlignment="1">
      <alignment horizontal="center" vertical="center"/>
    </xf>
    <xf numFmtId="0" fontId="2" fillId="3" borderId="12" xfId="1" applyFont="1" applyFill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centerContinuous" vertical="center"/>
    </xf>
    <xf numFmtId="0" fontId="22" fillId="0" borderId="0" xfId="0" applyFont="1" applyBorder="1" applyAlignment="1">
      <alignment horizontal="center"/>
    </xf>
    <xf numFmtId="0" fontId="5" fillId="0" borderId="0" xfId="2"/>
    <xf numFmtId="0" fontId="9" fillId="0" borderId="0" xfId="2" applyFont="1" applyAlignment="1">
      <alignment vertical="center"/>
    </xf>
    <xf numFmtId="0" fontId="5" fillId="0" borderId="0" xfId="2" applyAlignment="1">
      <alignment vertical="center"/>
    </xf>
    <xf numFmtId="0" fontId="5" fillId="0" borderId="0" xfId="2" applyBorder="1" applyAlignment="1">
      <alignment vertical="center"/>
    </xf>
    <xf numFmtId="0" fontId="5" fillId="0" borderId="0" xfId="2" applyBorder="1" applyAlignment="1">
      <alignment horizontal="center" vertical="center"/>
    </xf>
    <xf numFmtId="0" fontId="5" fillId="0" borderId="0" xfId="2" quotePrefix="1" applyBorder="1" applyAlignment="1">
      <alignment horizontal="right" vertical="center"/>
    </xf>
    <xf numFmtId="0" fontId="5" fillId="0" borderId="12" xfId="2" applyBorder="1" applyAlignment="1">
      <alignment horizontal="center" vertical="center"/>
    </xf>
    <xf numFmtId="0" fontId="5" fillId="3" borderId="13" xfId="2" quotePrefix="1" applyFill="1" applyBorder="1" applyAlignment="1">
      <alignment horizontal="centerContinuous" vertical="center"/>
    </xf>
    <xf numFmtId="0" fontId="5" fillId="3" borderId="14" xfId="2" quotePrefix="1" applyFill="1" applyBorder="1" applyAlignment="1">
      <alignment horizontal="centerContinuous" vertical="center"/>
    </xf>
    <xf numFmtId="0" fontId="5" fillId="3" borderId="15" xfId="2" quotePrefix="1" applyFill="1" applyBorder="1" applyAlignment="1">
      <alignment horizontal="centerContinuous" vertical="center"/>
    </xf>
    <xf numFmtId="0" fontId="5" fillId="0" borderId="14" xfId="2" applyFill="1" applyBorder="1" applyAlignment="1">
      <alignment vertical="center"/>
    </xf>
    <xf numFmtId="0" fontId="5" fillId="0" borderId="15" xfId="2" applyFill="1" applyBorder="1" applyAlignment="1">
      <alignment vertical="center"/>
    </xf>
    <xf numFmtId="3" fontId="5" fillId="0" borderId="0" xfId="2" applyNumberFormat="1"/>
    <xf numFmtId="3" fontId="5" fillId="3" borderId="14" xfId="2" quotePrefix="1" applyNumberFormat="1" applyFill="1" applyBorder="1" applyAlignment="1">
      <alignment horizontal="centerContinuous" vertical="center"/>
    </xf>
    <xf numFmtId="3" fontId="5" fillId="0" borderId="0" xfId="2" applyNumberFormat="1" applyAlignment="1">
      <alignment vertical="center"/>
    </xf>
    <xf numFmtId="3" fontId="4" fillId="0" borderId="0" xfId="2" quotePrefix="1" applyNumberFormat="1" applyFont="1" applyAlignment="1">
      <alignment horizontal="left" vertical="center"/>
    </xf>
    <xf numFmtId="0" fontId="5" fillId="0" borderId="0" xfId="2" applyAlignment="1">
      <alignment horizontal="center" vertical="center"/>
    </xf>
    <xf numFmtId="0" fontId="5" fillId="0" borderId="12" xfId="2" applyBorder="1" applyAlignment="1">
      <alignment horizontal="left" vertical="center"/>
    </xf>
    <xf numFmtId="3" fontId="5" fillId="0" borderId="12" xfId="2" applyNumberFormat="1" applyFill="1" applyBorder="1" applyAlignment="1">
      <alignment horizontal="right" vertical="center"/>
    </xf>
    <xf numFmtId="3" fontId="5" fillId="0" borderId="0" xfId="2" applyNumberFormat="1" applyFill="1" applyAlignment="1">
      <alignment horizontal="center" vertical="center"/>
    </xf>
    <xf numFmtId="0" fontId="3" fillId="0" borderId="14" xfId="2" applyFont="1" applyBorder="1" applyAlignment="1">
      <alignment horizontal="center" vertical="center"/>
    </xf>
    <xf numFmtId="0" fontId="24" fillId="0" borderId="13" xfId="2" applyFont="1" applyBorder="1" applyAlignment="1">
      <alignment vertical="center"/>
    </xf>
    <xf numFmtId="0" fontId="24" fillId="0" borderId="14" xfId="2" applyFont="1" applyBorder="1" applyAlignment="1">
      <alignment vertical="center"/>
    </xf>
    <xf numFmtId="0" fontId="24" fillId="0" borderId="14" xfId="2" applyFont="1" applyBorder="1" applyAlignment="1">
      <alignment horizontal="right" vertical="center"/>
    </xf>
    <xf numFmtId="0" fontId="24" fillId="0" borderId="14" xfId="2" applyFont="1" applyBorder="1" applyAlignment="1">
      <alignment horizontal="left" vertical="center"/>
    </xf>
    <xf numFmtId="0" fontId="24" fillId="0" borderId="14" xfId="2" applyFont="1" applyBorder="1" applyAlignment="1">
      <alignment horizontal="center" vertical="center"/>
    </xf>
    <xf numFmtId="0" fontId="24" fillId="0" borderId="15" xfId="2" applyFont="1" applyBorder="1" applyAlignment="1">
      <alignment horizontal="right" vertical="center"/>
    </xf>
    <xf numFmtId="0" fontId="24" fillId="0" borderId="12" xfId="2" applyFont="1" applyBorder="1" applyAlignment="1">
      <alignment horizontal="center" vertical="center"/>
    </xf>
    <xf numFmtId="0" fontId="5" fillId="5" borderId="15" xfId="2" applyFill="1" applyBorder="1" applyAlignment="1">
      <alignment horizontal="centerContinuous" vertical="center"/>
    </xf>
    <xf numFmtId="3" fontId="8" fillId="0" borderId="0" xfId="2" quotePrefix="1" applyNumberFormat="1" applyFont="1" applyAlignment="1">
      <alignment horizontal="left" vertical="center"/>
    </xf>
    <xf numFmtId="0" fontId="3" fillId="6" borderId="12" xfId="2" applyFont="1" applyFill="1" applyBorder="1" applyAlignment="1">
      <alignment horizontal="center" vertical="center"/>
    </xf>
    <xf numFmtId="3" fontId="3" fillId="6" borderId="12" xfId="2" applyNumberFormat="1" applyFont="1" applyFill="1" applyBorder="1" applyAlignment="1">
      <alignment horizontal="center" vertical="center"/>
    </xf>
    <xf numFmtId="3" fontId="3" fillId="7" borderId="14" xfId="2" applyNumberFormat="1" applyFont="1" applyFill="1" applyBorder="1" applyAlignment="1">
      <alignment horizontal="center" vertical="center"/>
    </xf>
    <xf numFmtId="0" fontId="3" fillId="7" borderId="15" xfId="2" applyFont="1" applyFill="1" applyBorder="1" applyAlignment="1">
      <alignment horizontal="center" vertical="center"/>
    </xf>
    <xf numFmtId="0" fontId="3" fillId="7" borderId="12" xfId="2" applyFont="1" applyFill="1" applyBorder="1" applyAlignment="1">
      <alignment horizontal="center" vertical="center"/>
    </xf>
    <xf numFmtId="0" fontId="24" fillId="0" borderId="12" xfId="2" applyFont="1" applyFill="1" applyBorder="1" applyAlignment="1">
      <alignment horizontal="center" vertical="center"/>
    </xf>
    <xf numFmtId="0" fontId="24" fillId="7" borderId="12" xfId="2" applyFont="1" applyFill="1" applyBorder="1" applyAlignment="1">
      <alignment horizontal="center" vertical="center"/>
    </xf>
    <xf numFmtId="3" fontId="8" fillId="0" borderId="0" xfId="2" applyNumberFormat="1" applyFont="1" applyAlignment="1">
      <alignment horizontal="left" vertical="center"/>
    </xf>
    <xf numFmtId="0" fontId="3" fillId="7" borderId="13" xfId="2" applyFont="1" applyFill="1" applyBorder="1" applyAlignment="1">
      <alignment horizontal="left" vertical="center" indent="1"/>
    </xf>
    <xf numFmtId="0" fontId="13" fillId="0" borderId="0" xfId="0" applyFont="1" applyBorder="1"/>
    <xf numFmtId="0" fontId="14" fillId="0" borderId="0" xfId="0" applyFont="1" applyBorder="1" applyAlignment="1">
      <alignment horizontal="left" indent="1"/>
    </xf>
    <xf numFmtId="0" fontId="17" fillId="0" borderId="0" xfId="0" applyFont="1"/>
    <xf numFmtId="0" fontId="5" fillId="0" borderId="0" xfId="0" applyFont="1" applyBorder="1" applyAlignment="1">
      <alignment horizontal="left" indent="1"/>
    </xf>
    <xf numFmtId="0" fontId="23" fillId="0" borderId="0" xfId="0" applyFont="1"/>
    <xf numFmtId="0" fontId="27" fillId="0" borderId="0" xfId="0" applyFont="1"/>
    <xf numFmtId="0" fontId="17" fillId="0" borderId="3" xfId="0" applyFont="1" applyBorder="1"/>
    <xf numFmtId="0" fontId="21" fillId="0" borderId="0" xfId="0" applyFont="1" applyBorder="1" applyAlignment="1">
      <alignment horizontal="left"/>
    </xf>
    <xf numFmtId="0" fontId="17" fillId="0" borderId="0" xfId="0" applyFont="1" applyBorder="1"/>
    <xf numFmtId="0" fontId="17" fillId="0" borderId="11" xfId="0" applyFont="1" applyBorder="1"/>
    <xf numFmtId="0" fontId="23" fillId="0" borderId="3" xfId="0" applyFont="1" applyBorder="1"/>
    <xf numFmtId="0" fontId="23" fillId="0" borderId="0" xfId="0" applyFont="1" applyBorder="1"/>
    <xf numFmtId="0" fontId="23" fillId="0" borderId="11" xfId="0" applyFont="1" applyBorder="1"/>
    <xf numFmtId="0" fontId="27" fillId="0" borderId="0" xfId="0" applyFont="1" applyBorder="1"/>
    <xf numFmtId="0" fontId="27" fillId="0" borderId="11" xfId="0" applyFont="1" applyBorder="1"/>
    <xf numFmtId="0" fontId="23" fillId="0" borderId="10" xfId="0" applyFont="1" applyBorder="1"/>
    <xf numFmtId="0" fontId="23" fillId="0" borderId="1" xfId="0" applyFont="1" applyBorder="1"/>
    <xf numFmtId="0" fontId="28" fillId="0" borderId="0" xfId="0" applyFont="1"/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indent="1"/>
    </xf>
    <xf numFmtId="0" fontId="23" fillId="0" borderId="5" xfId="0" applyFont="1" applyBorder="1"/>
    <xf numFmtId="0" fontId="23" fillId="0" borderId="2" xfId="0" applyFont="1" applyBorder="1"/>
    <xf numFmtId="0" fontId="27" fillId="0" borderId="3" xfId="0" applyFont="1" applyBorder="1"/>
    <xf numFmtId="0" fontId="16" fillId="0" borderId="0" xfId="2" applyFont="1" applyBorder="1"/>
    <xf numFmtId="0" fontId="5" fillId="0" borderId="0" xfId="2" applyBorder="1"/>
    <xf numFmtId="0" fontId="20" fillId="4" borderId="1" xfId="0" applyFont="1" applyFill="1" applyBorder="1" applyAlignment="1" applyProtection="1">
      <alignment horizontal="center" vertical="center"/>
      <protection locked="0"/>
    </xf>
    <xf numFmtId="0" fontId="29" fillId="0" borderId="6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centerContinuous"/>
    </xf>
    <xf numFmtId="0" fontId="30" fillId="6" borderId="0" xfId="0" applyFont="1" applyFill="1" applyBorder="1" applyAlignment="1">
      <alignment horizontal="centerContinuous"/>
    </xf>
    <xf numFmtId="0" fontId="18" fillId="0" borderId="0" xfId="0" applyFont="1" applyFill="1" applyAlignment="1">
      <alignment horizontal="centerContinuous"/>
    </xf>
    <xf numFmtId="0" fontId="17" fillId="0" borderId="0" xfId="0" applyFont="1" applyFill="1" applyAlignment="1">
      <alignment horizontal="centerContinuous"/>
    </xf>
    <xf numFmtId="0" fontId="18" fillId="0" borderId="0" xfId="0" applyFont="1" applyFill="1" applyAlignment="1">
      <alignment horizontal="center"/>
    </xf>
    <xf numFmtId="0" fontId="17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1" fillId="0" borderId="0" xfId="0" applyFont="1" applyFill="1" applyAlignment="1">
      <alignment horizontal="centerContinuous"/>
    </xf>
    <xf numFmtId="0" fontId="23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centerContinuous"/>
    </xf>
    <xf numFmtId="0" fontId="19" fillId="0" borderId="0" xfId="0" applyFont="1" applyFill="1" applyAlignment="1">
      <alignment horizontal="left"/>
    </xf>
    <xf numFmtId="0" fontId="20" fillId="0" borderId="0" xfId="0" applyFont="1" applyFill="1" applyAlignment="1">
      <alignment horizontal="centerContinuous" vertical="center"/>
    </xf>
    <xf numFmtId="0" fontId="19" fillId="0" borderId="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right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20" fillId="0" borderId="2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right"/>
    </xf>
    <xf numFmtId="0" fontId="20" fillId="0" borderId="4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4" fillId="0" borderId="9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/>
    </xf>
    <xf numFmtId="0" fontId="25" fillId="0" borderId="10" xfId="0" applyFont="1" applyFill="1" applyBorder="1" applyAlignment="1" applyProtection="1">
      <alignment horizontal="left" vertical="top"/>
      <protection locked="0"/>
    </xf>
    <xf numFmtId="0" fontId="20" fillId="0" borderId="1" xfId="0" applyFont="1" applyFill="1" applyBorder="1" applyAlignment="1">
      <alignment horizontal="center"/>
    </xf>
    <xf numFmtId="0" fontId="25" fillId="0" borderId="6" xfId="0" applyFont="1" applyFill="1" applyBorder="1" applyAlignment="1" applyProtection="1">
      <alignment horizontal="right" vertical="top"/>
      <protection locked="0"/>
    </xf>
    <xf numFmtId="0" fontId="19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/>
    </xf>
    <xf numFmtId="0" fontId="20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top"/>
    </xf>
    <xf numFmtId="3" fontId="19" fillId="0" borderId="0" xfId="0" applyNumberFormat="1" applyFont="1" applyFill="1" applyBorder="1" applyAlignment="1">
      <alignment horizontal="right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Fill="1" applyAlignment="1">
      <alignment horizontal="centerContinuous" vertical="top"/>
    </xf>
    <xf numFmtId="0" fontId="5" fillId="0" borderId="15" xfId="2" applyFill="1" applyBorder="1" applyAlignment="1">
      <alignment horizontal="center" vertical="center"/>
    </xf>
    <xf numFmtId="0" fontId="29" fillId="0" borderId="4" xfId="0" applyFont="1" applyBorder="1" applyAlignment="1">
      <alignment horizontal="right"/>
    </xf>
    <xf numFmtId="0" fontId="19" fillId="4" borderId="16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24" fillId="0" borderId="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3" fontId="19" fillId="4" borderId="8" xfId="0" applyNumberFormat="1" applyFont="1" applyFill="1" applyBorder="1" applyAlignment="1" applyProtection="1">
      <alignment horizontal="right" vertical="center"/>
      <protection locked="0"/>
    </xf>
    <xf numFmtId="3" fontId="19" fillId="4" borderId="18" xfId="0" applyNumberFormat="1" applyFont="1" applyFill="1" applyBorder="1" applyAlignment="1" applyProtection="1">
      <alignment horizontal="right" vertical="center"/>
      <protection locked="0"/>
    </xf>
    <xf numFmtId="0" fontId="19" fillId="4" borderId="16" xfId="0" applyFont="1" applyFill="1" applyBorder="1" applyAlignment="1" applyProtection="1">
      <alignment horizontal="left" vertical="center"/>
      <protection locked="0"/>
    </xf>
    <xf numFmtId="0" fontId="19" fillId="4" borderId="8" xfId="0" applyFont="1" applyFill="1" applyBorder="1" applyAlignment="1" applyProtection="1">
      <alignment horizontal="left" vertical="center"/>
      <protection locked="0"/>
    </xf>
    <xf numFmtId="0" fontId="33" fillId="0" borderId="2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34" fillId="4" borderId="1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19" fillId="4" borderId="17" xfId="0" applyFont="1" applyFill="1" applyBorder="1" applyAlignment="1" applyProtection="1">
      <alignment horizontal="left" vertical="center"/>
      <protection locked="0"/>
    </xf>
    <xf numFmtId="0" fontId="31" fillId="4" borderId="5" xfId="0" applyFont="1" applyFill="1" applyBorder="1" applyAlignment="1" applyProtection="1">
      <alignment horizontal="center" vertical="center"/>
      <protection locked="0"/>
    </xf>
    <xf numFmtId="0" fontId="31" fillId="4" borderId="2" xfId="0" applyFont="1" applyFill="1" applyBorder="1" applyAlignment="1" applyProtection="1">
      <alignment horizontal="center" vertical="center"/>
      <protection locked="0"/>
    </xf>
    <xf numFmtId="0" fontId="31" fillId="4" borderId="4" xfId="0" applyFont="1" applyFill="1" applyBorder="1" applyAlignment="1" applyProtection="1">
      <alignment horizontal="center" vertical="center"/>
      <protection locked="0"/>
    </xf>
    <xf numFmtId="0" fontId="31" fillId="4" borderId="10" xfId="0" applyFont="1" applyFill="1" applyBorder="1" applyAlignment="1" applyProtection="1">
      <alignment horizontal="center" vertical="center"/>
      <protection locked="0"/>
    </xf>
    <xf numFmtId="0" fontId="31" fillId="4" borderId="1" xfId="0" applyFont="1" applyFill="1" applyBorder="1" applyAlignment="1" applyProtection="1">
      <alignment horizontal="center" vertical="center"/>
      <protection locked="0"/>
    </xf>
    <xf numFmtId="0" fontId="31" fillId="4" borderId="6" xfId="0" applyFont="1" applyFill="1" applyBorder="1" applyAlignment="1" applyProtection="1">
      <alignment horizontal="center" vertical="center"/>
      <protection locked="0"/>
    </xf>
    <xf numFmtId="165" fontId="32" fillId="4" borderId="0" xfId="0" applyNumberFormat="1" applyFont="1" applyFill="1" applyAlignment="1" applyProtection="1">
      <alignment horizontal="left" vertical="center"/>
      <protection locked="0"/>
    </xf>
    <xf numFmtId="165" fontId="24" fillId="0" borderId="13" xfId="2" applyNumberFormat="1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5" fillId="0" borderId="0" xfId="2" applyBorder="1" applyAlignment="1">
      <alignment horizontal="left" vertical="top" wrapText="1"/>
    </xf>
    <xf numFmtId="0" fontId="19" fillId="0" borderId="8" xfId="0" applyFont="1" applyFill="1" applyBorder="1" applyAlignment="1" applyProtection="1">
      <alignment horizontal="left" vertical="center"/>
      <protection locked="0"/>
    </xf>
    <xf numFmtId="3" fontId="19" fillId="0" borderId="8" xfId="0" applyNumberFormat="1" applyFont="1" applyFill="1" applyBorder="1" applyAlignment="1" applyProtection="1">
      <alignment horizontal="right" vertical="center"/>
      <protection locked="0"/>
    </xf>
    <xf numFmtId="3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21" fillId="0" borderId="0" xfId="0" applyFont="1" applyFill="1" applyAlignment="1">
      <alignment horizontal="left" vertical="center"/>
    </xf>
    <xf numFmtId="0" fontId="33" fillId="0" borderId="5" xfId="0" applyFont="1" applyFill="1" applyBorder="1" applyAlignment="1">
      <alignment horizontal="center" vertical="center"/>
    </xf>
    <xf numFmtId="0" fontId="33" fillId="0" borderId="4" xfId="0" applyFont="1" applyFill="1" applyBorder="1" applyAlignment="1">
      <alignment horizontal="center" vertical="center"/>
    </xf>
    <xf numFmtId="0" fontId="33" fillId="0" borderId="10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31" fillId="0" borderId="5" xfId="0" applyFont="1" applyFill="1" applyBorder="1" applyAlignment="1" applyProtection="1">
      <alignment horizontal="center" vertical="center"/>
      <protection locked="0"/>
    </xf>
    <xf numFmtId="0" fontId="31" fillId="0" borderId="2" xfId="0" applyFont="1" applyFill="1" applyBorder="1" applyAlignment="1" applyProtection="1">
      <alignment horizontal="center" vertical="center"/>
      <protection locked="0"/>
    </xf>
    <xf numFmtId="0" fontId="31" fillId="0" borderId="4" xfId="0" applyFont="1" applyFill="1" applyBorder="1" applyAlignment="1" applyProtection="1">
      <alignment horizontal="center" vertical="center"/>
      <protection locked="0"/>
    </xf>
    <xf numFmtId="0" fontId="31" fillId="0" borderId="10" xfId="0" applyFont="1" applyFill="1" applyBorder="1" applyAlignment="1" applyProtection="1">
      <alignment horizontal="center" vertical="center"/>
      <protection locked="0"/>
    </xf>
    <xf numFmtId="0" fontId="31" fillId="0" borderId="1" xfId="0" applyFont="1" applyFill="1" applyBorder="1" applyAlignment="1" applyProtection="1">
      <alignment horizontal="center" vertical="center"/>
      <protection locked="0"/>
    </xf>
    <xf numFmtId="0" fontId="31" fillId="0" borderId="6" xfId="0" applyFont="1" applyFill="1" applyBorder="1" applyAlignment="1" applyProtection="1">
      <alignment horizontal="center" vertical="center"/>
      <protection locked="0"/>
    </xf>
    <xf numFmtId="0" fontId="35" fillId="0" borderId="19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688527FD-90C7-42B3-85F3-28937ED854FE}"/>
    <cellStyle name="Normal 3" xfId="2" xr:uid="{BD72B409-E601-433F-BB7F-07FA88C685D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21</xdr:row>
      <xdr:rowOff>19050</xdr:rowOff>
    </xdr:from>
    <xdr:to>
      <xdr:col>10</xdr:col>
      <xdr:colOff>95250</xdr:colOff>
      <xdr:row>27</xdr:row>
      <xdr:rowOff>0</xdr:rowOff>
    </xdr:to>
    <xdr:pic>
      <xdr:nvPicPr>
        <xdr:cNvPr id="5675" name="Picture 2">
          <a:extLst>
            <a:ext uri="{FF2B5EF4-FFF2-40B4-BE49-F238E27FC236}">
              <a16:creationId xmlns:a16="http://schemas.microsoft.com/office/drawing/2014/main" id="{B3B323A7-CA10-DC10-5504-7749D9807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71900"/>
          <a:ext cx="47815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304800</xdr:colOff>
      <xdr:row>13</xdr:row>
      <xdr:rowOff>76200</xdr:rowOff>
    </xdr:from>
    <xdr:to>
      <xdr:col>7</xdr:col>
      <xdr:colOff>457200</xdr:colOff>
      <xdr:row>16</xdr:row>
      <xdr:rowOff>66675</xdr:rowOff>
    </xdr:to>
    <xdr:grpSp>
      <xdr:nvGrpSpPr>
        <xdr:cNvPr id="5676" name="Group 4">
          <a:extLst>
            <a:ext uri="{FF2B5EF4-FFF2-40B4-BE49-F238E27FC236}">
              <a16:creationId xmlns:a16="http://schemas.microsoft.com/office/drawing/2014/main" id="{2905BD0E-DE45-724F-AC60-D02ACF1523AB}"/>
            </a:ext>
          </a:extLst>
        </xdr:cNvPr>
        <xdr:cNvGrpSpPr>
          <a:grpSpLocks/>
        </xdr:cNvGrpSpPr>
      </xdr:nvGrpSpPr>
      <xdr:grpSpPr bwMode="auto">
        <a:xfrm>
          <a:off x="666750" y="2533650"/>
          <a:ext cx="3295650" cy="476250"/>
          <a:chOff x="914400" y="1657350"/>
          <a:chExt cx="3200400" cy="476250"/>
        </a:xfrm>
      </xdr:grpSpPr>
      <xdr:pic>
        <xdr:nvPicPr>
          <xdr:cNvPr id="5680" name="Picture 1">
            <a:extLst>
              <a:ext uri="{FF2B5EF4-FFF2-40B4-BE49-F238E27FC236}">
                <a16:creationId xmlns:a16="http://schemas.microsoft.com/office/drawing/2014/main" id="{98841901-B804-4368-48CC-708DBB68CFD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14400" y="1657350"/>
            <a:ext cx="3200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4" name="Rounded Rectangle 3">
            <a:extLst>
              <a:ext uri="{FF2B5EF4-FFF2-40B4-BE49-F238E27FC236}">
                <a16:creationId xmlns:a16="http://schemas.microsoft.com/office/drawing/2014/main" id="{E00937CB-51A8-0737-B29E-F60B638731AB}"/>
              </a:ext>
            </a:extLst>
          </xdr:cNvPr>
          <xdr:cNvSpPr/>
        </xdr:nvSpPr>
        <xdr:spPr>
          <a:xfrm>
            <a:off x="2274108" y="1924050"/>
            <a:ext cx="1257961" cy="200025"/>
          </a:xfrm>
          <a:prstGeom prst="round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en-US"/>
          </a:p>
        </xdr:txBody>
      </xdr:sp>
    </xdr:grpSp>
    <xdr:clientData/>
  </xdr:twoCellAnchor>
  <xdr:twoCellAnchor editAs="oneCell">
    <xdr:from>
      <xdr:col>2</xdr:col>
      <xdr:colOff>28575</xdr:colOff>
      <xdr:row>2</xdr:row>
      <xdr:rowOff>38100</xdr:rowOff>
    </xdr:from>
    <xdr:to>
      <xdr:col>2</xdr:col>
      <xdr:colOff>647700</xdr:colOff>
      <xdr:row>4</xdr:row>
      <xdr:rowOff>38100</xdr:rowOff>
    </xdr:to>
    <xdr:pic>
      <xdr:nvPicPr>
        <xdr:cNvPr id="5677" name="Imagem 15" descr="FPFM - LOGO.jpg">
          <a:extLst>
            <a:ext uri="{FF2B5EF4-FFF2-40B4-BE49-F238E27FC236}">
              <a16:creationId xmlns:a16="http://schemas.microsoft.com/office/drawing/2014/main" id="{8715F2FB-A0F0-951B-E24A-690DD864DE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195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29</xdr:row>
      <xdr:rowOff>57150</xdr:rowOff>
    </xdr:from>
    <xdr:to>
      <xdr:col>4</xdr:col>
      <xdr:colOff>523875</xdr:colOff>
      <xdr:row>35</xdr:row>
      <xdr:rowOff>66675</xdr:rowOff>
    </xdr:to>
    <xdr:pic>
      <xdr:nvPicPr>
        <xdr:cNvPr id="5678" name="Picture 15">
          <a:extLst>
            <a:ext uri="{FF2B5EF4-FFF2-40B4-BE49-F238E27FC236}">
              <a16:creationId xmlns:a16="http://schemas.microsoft.com/office/drawing/2014/main" id="{0B92F50C-FAA8-97A6-3B87-6C2F90799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5105400"/>
          <a:ext cx="15525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476253</xdr:colOff>
      <xdr:row>32</xdr:row>
      <xdr:rowOff>9525</xdr:rowOff>
    </xdr:from>
    <xdr:to>
      <xdr:col>5</xdr:col>
      <xdr:colOff>161926</xdr:colOff>
      <xdr:row>34</xdr:row>
      <xdr:rowOff>9526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2503F0B-2384-EE3E-9659-F9AC26DA108F}"/>
            </a:ext>
          </a:extLst>
        </xdr:cNvPr>
        <xdr:cNvCxnSpPr/>
      </xdr:nvCxnSpPr>
      <xdr:spPr>
        <a:xfrm rot="5400000">
          <a:off x="2290764" y="4843464"/>
          <a:ext cx="323851" cy="29527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1329" name="Imagem 15" descr="FPFM - LOGO.jpg">
          <a:extLst>
            <a:ext uri="{FF2B5EF4-FFF2-40B4-BE49-F238E27FC236}">
              <a16:creationId xmlns:a16="http://schemas.microsoft.com/office/drawing/2014/main" id="{4451A36B-BADE-9245-0DB1-BCEDDB9D5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1330" name="Imagem 15" descr="FPFM - LOGO.jpg">
          <a:extLst>
            <a:ext uri="{FF2B5EF4-FFF2-40B4-BE49-F238E27FC236}">
              <a16:creationId xmlns:a16="http://schemas.microsoft.com/office/drawing/2014/main" id="{6EEAE7D2-7A57-5ACD-0290-320C855A3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476250</xdr:colOff>
      <xdr:row>4</xdr:row>
      <xdr:rowOff>200025</xdr:rowOff>
    </xdr:to>
    <xdr:pic>
      <xdr:nvPicPr>
        <xdr:cNvPr id="3176" name="Imagem 15" descr="FPFM - LOGO.jpg">
          <a:extLst>
            <a:ext uri="{FF2B5EF4-FFF2-40B4-BE49-F238E27FC236}">
              <a16:creationId xmlns:a16="http://schemas.microsoft.com/office/drawing/2014/main" id="{4BE14E6A-1F7A-8F3E-50A5-69E290CBB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2392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19050</xdr:rowOff>
    </xdr:to>
    <xdr:pic>
      <xdr:nvPicPr>
        <xdr:cNvPr id="6261" name="Imagem 15" descr="FPFM - LOGO.jpg">
          <a:extLst>
            <a:ext uri="{FF2B5EF4-FFF2-40B4-BE49-F238E27FC236}">
              <a16:creationId xmlns:a16="http://schemas.microsoft.com/office/drawing/2014/main" id="{20618DCC-EBD8-2EA1-3F17-3CD26BF02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91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238125</xdr:colOff>
      <xdr:row>21</xdr:row>
      <xdr:rowOff>133350</xdr:rowOff>
    </xdr:from>
    <xdr:to>
      <xdr:col>28</xdr:col>
      <xdr:colOff>123825</xdr:colOff>
      <xdr:row>23</xdr:row>
      <xdr:rowOff>228600</xdr:rowOff>
    </xdr:to>
    <xdr:pic>
      <xdr:nvPicPr>
        <xdr:cNvPr id="6262" name="Imagem 15" descr="FPFM - LOGO.jpg">
          <a:extLst>
            <a:ext uri="{FF2B5EF4-FFF2-40B4-BE49-F238E27FC236}">
              <a16:creationId xmlns:a16="http://schemas.microsoft.com/office/drawing/2014/main" id="{BA32CCE2-9A22-C43A-3277-FD35084F6A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43575" y="4876800"/>
          <a:ext cx="6381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230C5-7896-4E70-87CA-1A8E05EF6CDE}">
  <sheetPr>
    <pageSetUpPr fitToPage="1"/>
  </sheetPr>
  <dimension ref="A1:R43"/>
  <sheetViews>
    <sheetView showGridLines="0" zoomScaleNormal="100" workbookViewId="0"/>
  </sheetViews>
  <sheetFormatPr defaultRowHeight="12.75" x14ac:dyDescent="0.2"/>
  <cols>
    <col min="1" max="2" width="2.7109375" style="89" customWidth="1"/>
    <col min="3" max="3" width="10.5703125" style="89" customWidth="1"/>
    <col min="4" max="16" width="9.140625" style="89"/>
    <col min="17" max="18" width="2.7109375" style="89" customWidth="1"/>
    <col min="19" max="16384" width="9.140625" style="89"/>
  </cols>
  <sheetData>
    <row r="1" spans="2:18" x14ac:dyDescent="0.2">
      <c r="R1" s="102" t="s">
        <v>0</v>
      </c>
    </row>
    <row r="2" spans="2:18" x14ac:dyDescent="0.2">
      <c r="B2" s="105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58" t="s">
        <v>90</v>
      </c>
      <c r="R2" s="102"/>
    </row>
    <row r="3" spans="2:18" s="87" customFormat="1" ht="33.75" x14ac:dyDescent="0.5">
      <c r="B3" s="91"/>
      <c r="C3" s="93"/>
      <c r="D3" s="103" t="s">
        <v>5</v>
      </c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4"/>
    </row>
    <row r="4" spans="2:18" s="87" customFormat="1" ht="14.25" x14ac:dyDescent="0.2">
      <c r="B4" s="91"/>
      <c r="C4" s="93"/>
      <c r="D4" s="92" t="s">
        <v>71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</row>
    <row r="5" spans="2:18" x14ac:dyDescent="0.2">
      <c r="B5" s="95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7"/>
    </row>
    <row r="6" spans="2:18" ht="18" x14ac:dyDescent="0.25">
      <c r="B6" s="95"/>
      <c r="C6" s="115" t="s">
        <v>75</v>
      </c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97"/>
    </row>
    <row r="7" spans="2:18" x14ac:dyDescent="0.2">
      <c r="B7" s="95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18" x14ac:dyDescent="0.2">
      <c r="B8" s="95"/>
      <c r="C8" s="85" t="s">
        <v>61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7"/>
    </row>
    <row r="9" spans="2:18" x14ac:dyDescent="0.2">
      <c r="B9" s="95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7"/>
    </row>
    <row r="10" spans="2:18" s="90" customFormat="1" x14ac:dyDescent="0.2">
      <c r="B10" s="107"/>
      <c r="C10" s="86" t="s">
        <v>60</v>
      </c>
      <c r="D10" s="98"/>
      <c r="E10" s="98"/>
      <c r="F10" s="98"/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9"/>
    </row>
    <row r="11" spans="2:18" s="90" customFormat="1" x14ac:dyDescent="0.2">
      <c r="B11" s="107"/>
      <c r="C11" s="86" t="s">
        <v>62</v>
      </c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2:18" s="90" customFormat="1" x14ac:dyDescent="0.2">
      <c r="B12" s="107"/>
      <c r="C12" s="86" t="s">
        <v>68</v>
      </c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9"/>
    </row>
    <row r="13" spans="2:18" s="90" customFormat="1" x14ac:dyDescent="0.2">
      <c r="B13" s="107"/>
      <c r="C13" s="86" t="s">
        <v>66</v>
      </c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9"/>
    </row>
    <row r="14" spans="2:18" x14ac:dyDescent="0.2">
      <c r="B14" s="95"/>
      <c r="C14" s="88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7"/>
    </row>
    <row r="15" spans="2:18" x14ac:dyDescent="0.2">
      <c r="B15" s="95"/>
      <c r="C15" s="88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7"/>
    </row>
    <row r="16" spans="2:18" x14ac:dyDescent="0.2">
      <c r="B16" s="95"/>
      <c r="C16" s="88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7"/>
    </row>
    <row r="17" spans="2:17" x14ac:dyDescent="0.2">
      <c r="B17" s="95"/>
      <c r="C17" s="88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7"/>
    </row>
    <row r="18" spans="2:17" x14ac:dyDescent="0.2">
      <c r="B18" s="95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97"/>
    </row>
    <row r="19" spans="2:17" x14ac:dyDescent="0.2">
      <c r="B19" s="95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7"/>
    </row>
    <row r="20" spans="2:17" x14ac:dyDescent="0.2">
      <c r="B20" s="95"/>
      <c r="C20" s="104" t="s">
        <v>69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7"/>
    </row>
    <row r="21" spans="2:17" x14ac:dyDescent="0.2">
      <c r="B21" s="95"/>
      <c r="C21" s="104" t="s">
        <v>70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7"/>
    </row>
    <row r="22" spans="2:17" x14ac:dyDescent="0.2">
      <c r="B22" s="95"/>
      <c r="C22" s="104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7"/>
    </row>
    <row r="23" spans="2:17" x14ac:dyDescent="0.2">
      <c r="B23" s="95"/>
      <c r="C23" s="104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7"/>
    </row>
    <row r="24" spans="2:17" x14ac:dyDescent="0.2">
      <c r="B24" s="95"/>
      <c r="C24" s="104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x14ac:dyDescent="0.2">
      <c r="B25" s="95"/>
      <c r="C25" s="104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7"/>
    </row>
    <row r="26" spans="2:17" x14ac:dyDescent="0.2">
      <c r="B26" s="95"/>
      <c r="C26" s="104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7"/>
    </row>
    <row r="27" spans="2:17" x14ac:dyDescent="0.2">
      <c r="B27" s="95"/>
      <c r="C27" s="104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7"/>
    </row>
    <row r="28" spans="2:17" x14ac:dyDescent="0.2">
      <c r="B28" s="95"/>
      <c r="C28" s="104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7"/>
    </row>
    <row r="29" spans="2:17" x14ac:dyDescent="0.2">
      <c r="B29" s="95"/>
      <c r="C29" s="104" t="s">
        <v>67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7"/>
    </row>
    <row r="30" spans="2:17" x14ac:dyDescent="0.2">
      <c r="B30" s="95"/>
      <c r="C30" s="104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7"/>
    </row>
    <row r="31" spans="2:17" x14ac:dyDescent="0.2">
      <c r="B31" s="95"/>
      <c r="C31" s="104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7"/>
    </row>
    <row r="32" spans="2:17" x14ac:dyDescent="0.2">
      <c r="B32" s="95"/>
      <c r="C32" s="104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7"/>
    </row>
    <row r="33" spans="1:17" x14ac:dyDescent="0.2">
      <c r="B33" s="95"/>
      <c r="C33" s="104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7"/>
    </row>
    <row r="34" spans="1:17" x14ac:dyDescent="0.2">
      <c r="B34" s="95"/>
      <c r="C34" s="104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7"/>
    </row>
    <row r="35" spans="1:17" x14ac:dyDescent="0.2">
      <c r="B35" s="95"/>
      <c r="C35" s="104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7"/>
    </row>
    <row r="36" spans="1:17" x14ac:dyDescent="0.2">
      <c r="B36" s="95"/>
      <c r="C36" s="104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7"/>
    </row>
    <row r="37" spans="1:17" x14ac:dyDescent="0.2">
      <c r="B37" s="95"/>
      <c r="C37" s="104" t="s">
        <v>64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7"/>
    </row>
    <row r="38" spans="1:17" x14ac:dyDescent="0.2">
      <c r="B38" s="95"/>
      <c r="C38" s="104" t="s">
        <v>65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7"/>
    </row>
    <row r="39" spans="1:17" x14ac:dyDescent="0.2">
      <c r="B39" s="95"/>
      <c r="C39" s="104" t="s">
        <v>63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7"/>
    </row>
    <row r="40" spans="1:17" x14ac:dyDescent="0.2">
      <c r="B40" s="95"/>
      <c r="C40" s="104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7"/>
    </row>
    <row r="41" spans="1:17" x14ac:dyDescent="0.2">
      <c r="B41" s="95"/>
      <c r="C41" s="86" t="s">
        <v>72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7"/>
    </row>
    <row r="42" spans="1:17" x14ac:dyDescent="0.2">
      <c r="B42" s="100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11"/>
    </row>
    <row r="43" spans="1:17" x14ac:dyDescent="0.2">
      <c r="A43" s="102" t="s">
        <v>0</v>
      </c>
    </row>
  </sheetData>
  <sheetProtection sheet="1"/>
  <printOptions horizontalCentered="1"/>
  <pageMargins left="0.31496062992125984" right="0.31496062992125984" top="0.35433070866141736" bottom="0.35433070866141736" header="0.11811023622047245" footer="0.11811023622047245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A21F8-358E-414A-B3FC-F8AB933F704F}">
  <sheetPr>
    <pageSetUpPr fitToPage="1"/>
  </sheetPr>
  <dimension ref="A1:CX42"/>
  <sheetViews>
    <sheetView showGridLines="0" tabSelected="1" zoomScaleNormal="100" workbookViewId="0">
      <selection activeCell="AM26" sqref="AM26:AS27"/>
    </sheetView>
  </sheetViews>
  <sheetFormatPr defaultColWidth="4.7109375" defaultRowHeight="14.25" outlineLevelRow="1" outlineLevelCol="1" x14ac:dyDescent="0.2"/>
  <cols>
    <col min="1" max="1" width="3.85546875" style="1" customWidth="1"/>
    <col min="2" max="2" width="2.28515625" style="1" customWidth="1"/>
    <col min="3" max="4" width="3.85546875" style="1" customWidth="1"/>
    <col min="5" max="5" width="2.28515625" style="1" customWidth="1"/>
    <col min="6" max="7" width="3.85546875" style="1" customWidth="1"/>
    <col min="8" max="8" width="2.28515625" style="1" customWidth="1"/>
    <col min="9" max="10" width="3.85546875" style="1" customWidth="1"/>
    <col min="11" max="11" width="2.28515625" style="1" customWidth="1"/>
    <col min="12" max="13" width="3.85546875" style="1" customWidth="1"/>
    <col min="14" max="14" width="2.28515625" style="1" customWidth="1"/>
    <col min="15" max="16" width="3.85546875" style="1" customWidth="1"/>
    <col min="17" max="17" width="2.28515625" style="1" customWidth="1"/>
    <col min="18" max="19" width="3.85546875" style="1" customWidth="1"/>
    <col min="20" max="20" width="2.28515625" style="1" customWidth="1"/>
    <col min="21" max="22" width="3.85546875" style="1" customWidth="1"/>
    <col min="23" max="23" width="2.28515625" style="1" customWidth="1"/>
    <col min="24" max="25" width="3.85546875" style="1" customWidth="1"/>
    <col min="26" max="26" width="2.28515625" style="1" customWidth="1"/>
    <col min="27" max="28" width="3.85546875" style="1" customWidth="1"/>
    <col min="29" max="29" width="2.28515625" style="1" customWidth="1"/>
    <col min="30" max="31" width="3.85546875" style="1" customWidth="1"/>
    <col min="32" max="32" width="2.28515625" style="1" customWidth="1"/>
    <col min="33" max="34" width="3.85546875" style="1" customWidth="1"/>
    <col min="35" max="35" width="2.28515625" style="1" customWidth="1"/>
    <col min="36" max="37" width="3.85546875" style="1" customWidth="1"/>
    <col min="38" max="38" width="2.28515625" style="1" customWidth="1"/>
    <col min="39" max="40" width="3.85546875" style="1" customWidth="1"/>
    <col min="41" max="41" width="2.28515625" style="1" customWidth="1"/>
    <col min="42" max="43" width="3.85546875" style="1" customWidth="1"/>
    <col min="44" max="44" width="2.28515625" style="1" customWidth="1"/>
    <col min="45" max="45" width="3.85546875" style="1" customWidth="1"/>
    <col min="46" max="46" width="4.7109375" style="9" hidden="1" customWidth="1" outlineLevel="1"/>
    <col min="47" max="101" width="4.7109375" style="27" hidden="1" customWidth="1" outlineLevel="1"/>
    <col min="102" max="102" width="4.7109375" style="9" collapsed="1"/>
    <col min="103" max="16384" width="4.7109375" style="9"/>
  </cols>
  <sheetData>
    <row r="1" spans="1:100" ht="33.75" x14ac:dyDescent="0.5">
      <c r="A1" s="2"/>
      <c r="B1" s="3"/>
      <c r="C1" s="3"/>
      <c r="D1" s="2"/>
      <c r="E1" s="3"/>
      <c r="F1" s="3"/>
      <c r="G1" s="3"/>
      <c r="H1" s="3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112" t="s">
        <v>5</v>
      </c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175" t="s">
        <v>93</v>
      </c>
      <c r="AN1" s="175"/>
      <c r="AO1" s="175"/>
      <c r="AP1" s="21"/>
      <c r="AQ1" s="175">
        <v>2025</v>
      </c>
      <c r="AR1" s="175"/>
      <c r="AS1" s="175"/>
    </row>
    <row r="2" spans="1:100" ht="12.75" x14ac:dyDescent="0.2">
      <c r="A2" s="16"/>
      <c r="B2" s="23"/>
      <c r="C2" s="23"/>
      <c r="D2" s="16"/>
      <c r="E2" s="23"/>
      <c r="F2" s="23"/>
      <c r="G2" s="23"/>
      <c r="H2" s="23"/>
      <c r="I2" s="23"/>
      <c r="J2" s="1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113" t="s">
        <v>4</v>
      </c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17" t="s">
        <v>7</v>
      </c>
      <c r="AN2" s="20"/>
      <c r="AO2" s="20"/>
      <c r="AP2" s="22"/>
      <c r="AQ2" s="17" t="s">
        <v>6</v>
      </c>
      <c r="AR2" s="20"/>
      <c r="AS2" s="20"/>
      <c r="AU2" s="44" t="str">
        <f>"Resumo "&amp;E5</f>
        <v>Resumo 1ª RODADA</v>
      </c>
      <c r="AV2" s="29"/>
      <c r="AW2" s="29"/>
      <c r="AX2" s="29"/>
      <c r="AY2" s="29"/>
      <c r="AZ2" s="29"/>
      <c r="BA2" s="29"/>
      <c r="BB2" s="29"/>
      <c r="BC2" s="29"/>
      <c r="BD2" s="29"/>
      <c r="BF2" s="44" t="str">
        <f>"Resumo "&amp;N5</f>
        <v>Resumo 2ª RODADA</v>
      </c>
      <c r="BG2" s="29"/>
      <c r="BH2" s="29"/>
      <c r="BI2" s="29"/>
      <c r="BJ2" s="29"/>
      <c r="BK2" s="29"/>
      <c r="BL2" s="29"/>
      <c r="BM2" s="29"/>
      <c r="BN2" s="29"/>
      <c r="BO2" s="29"/>
      <c r="BQ2" s="44" t="str">
        <f>"Resumo "&amp;W5</f>
        <v>Resumo 3ª RODADA</v>
      </c>
      <c r="BR2" s="29"/>
      <c r="BS2" s="29"/>
      <c r="BT2" s="29"/>
      <c r="BU2" s="29"/>
      <c r="BV2" s="29"/>
      <c r="BW2" s="29"/>
      <c r="BX2" s="29"/>
      <c r="BY2" s="29"/>
      <c r="BZ2" s="29"/>
      <c r="CB2" s="44" t="str">
        <f>"Resumo "&amp;AF5</f>
        <v>Resumo 4ª RODADA</v>
      </c>
      <c r="CC2" s="29"/>
      <c r="CD2" s="29"/>
      <c r="CE2" s="29"/>
      <c r="CF2" s="29"/>
      <c r="CG2" s="29"/>
      <c r="CH2" s="29"/>
      <c r="CI2" s="29"/>
      <c r="CJ2" s="29"/>
      <c r="CK2" s="29"/>
      <c r="CM2" s="44" t="str">
        <f>"Resumo "&amp;AO5</f>
        <v>Resumo 5ª RODADA</v>
      </c>
      <c r="CN2" s="29"/>
      <c r="CO2" s="29"/>
      <c r="CP2" s="29"/>
      <c r="CQ2" s="29"/>
      <c r="CR2" s="29"/>
      <c r="CS2" s="29"/>
      <c r="CT2" s="29"/>
      <c r="CU2" s="29"/>
      <c r="CV2" s="29"/>
    </row>
    <row r="3" spans="1:100" ht="12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U3" s="40" t="s">
        <v>27</v>
      </c>
      <c r="AV3" s="40" t="s">
        <v>28</v>
      </c>
      <c r="AW3" s="40" t="s">
        <v>29</v>
      </c>
      <c r="AX3" s="40" t="s">
        <v>30</v>
      </c>
      <c r="AY3" s="40" t="s">
        <v>31</v>
      </c>
      <c r="AZ3" s="41" t="s">
        <v>32</v>
      </c>
      <c r="BA3" s="41" t="s">
        <v>33</v>
      </c>
      <c r="BB3" s="41" t="s">
        <v>34</v>
      </c>
      <c r="BC3" s="41" t="s">
        <v>35</v>
      </c>
      <c r="BD3" s="41" t="s">
        <v>36</v>
      </c>
      <c r="BF3" s="40" t="s">
        <v>27</v>
      </c>
      <c r="BG3" s="40" t="s">
        <v>28</v>
      </c>
      <c r="BH3" s="40" t="s">
        <v>29</v>
      </c>
      <c r="BI3" s="40" t="s">
        <v>30</v>
      </c>
      <c r="BJ3" s="40" t="s">
        <v>31</v>
      </c>
      <c r="BK3" s="41" t="s">
        <v>32</v>
      </c>
      <c r="BL3" s="41" t="s">
        <v>33</v>
      </c>
      <c r="BM3" s="41" t="s">
        <v>34</v>
      </c>
      <c r="BN3" s="41" t="s">
        <v>35</v>
      </c>
      <c r="BO3" s="41" t="s">
        <v>36</v>
      </c>
      <c r="BQ3" s="40" t="s">
        <v>27</v>
      </c>
      <c r="BR3" s="40" t="s">
        <v>28</v>
      </c>
      <c r="BS3" s="40" t="s">
        <v>29</v>
      </c>
      <c r="BT3" s="40" t="s">
        <v>30</v>
      </c>
      <c r="BU3" s="40" t="s">
        <v>31</v>
      </c>
      <c r="BV3" s="41" t="s">
        <v>32</v>
      </c>
      <c r="BW3" s="41" t="s">
        <v>33</v>
      </c>
      <c r="BX3" s="41" t="s">
        <v>34</v>
      </c>
      <c r="BY3" s="41" t="s">
        <v>35</v>
      </c>
      <c r="BZ3" s="41" t="s">
        <v>36</v>
      </c>
      <c r="CB3" s="40" t="s">
        <v>27</v>
      </c>
      <c r="CC3" s="40" t="s">
        <v>28</v>
      </c>
      <c r="CD3" s="40" t="s">
        <v>29</v>
      </c>
      <c r="CE3" s="40" t="s">
        <v>30</v>
      </c>
      <c r="CF3" s="40" t="s">
        <v>31</v>
      </c>
      <c r="CG3" s="41" t="s">
        <v>32</v>
      </c>
      <c r="CH3" s="41" t="s">
        <v>33</v>
      </c>
      <c r="CI3" s="41" t="s">
        <v>34</v>
      </c>
      <c r="CJ3" s="41" t="s">
        <v>35</v>
      </c>
      <c r="CK3" s="41" t="s">
        <v>36</v>
      </c>
      <c r="CM3" s="40" t="s">
        <v>27</v>
      </c>
      <c r="CN3" s="40" t="s">
        <v>28</v>
      </c>
      <c r="CO3" s="40" t="s">
        <v>29</v>
      </c>
      <c r="CP3" s="40" t="s">
        <v>30</v>
      </c>
      <c r="CQ3" s="40" t="s">
        <v>31</v>
      </c>
      <c r="CR3" s="41" t="s">
        <v>32</v>
      </c>
      <c r="CS3" s="41" t="s">
        <v>33</v>
      </c>
      <c r="CT3" s="41" t="s">
        <v>34</v>
      </c>
      <c r="CU3" s="41" t="s">
        <v>35</v>
      </c>
      <c r="CV3" s="41" t="s">
        <v>36</v>
      </c>
    </row>
    <row r="4" spans="1:100" ht="16.5" customHeight="1" x14ac:dyDescent="0.2">
      <c r="A4" s="18"/>
      <c r="B4" s="7"/>
      <c r="C4" s="7"/>
      <c r="D4" s="7"/>
      <c r="E4" s="7"/>
      <c r="F4" s="7"/>
      <c r="G4" s="161">
        <f>A5</f>
        <v>10</v>
      </c>
      <c r="H4" s="165" t="s">
        <v>0</v>
      </c>
      <c r="I4" s="163">
        <f>C5</f>
        <v>0</v>
      </c>
      <c r="J4" s="18"/>
      <c r="K4" s="7"/>
      <c r="L4" s="7"/>
      <c r="M4" s="7"/>
      <c r="N4" s="7"/>
      <c r="O4" s="7"/>
      <c r="P4" s="161">
        <f>J5+G4</f>
        <v>16</v>
      </c>
      <c r="Q4" s="165" t="s">
        <v>0</v>
      </c>
      <c r="R4" s="163">
        <f>L5+I4</f>
        <v>4</v>
      </c>
      <c r="S4" s="18"/>
      <c r="T4" s="7"/>
      <c r="U4" s="7"/>
      <c r="V4" s="7"/>
      <c r="W4" s="7"/>
      <c r="X4" s="7"/>
      <c r="Y4" s="161">
        <f>S5+P4</f>
        <v>24</v>
      </c>
      <c r="Z4" s="165" t="s">
        <v>0</v>
      </c>
      <c r="AA4" s="163">
        <f>U5+R4</f>
        <v>6</v>
      </c>
      <c r="AB4" s="18"/>
      <c r="AC4" s="7"/>
      <c r="AD4" s="7"/>
      <c r="AE4" s="7"/>
      <c r="AF4" s="7"/>
      <c r="AG4" s="7"/>
      <c r="AH4" s="161">
        <f>AB5+Y4</f>
        <v>34</v>
      </c>
      <c r="AI4" s="165" t="s">
        <v>0</v>
      </c>
      <c r="AJ4" s="163">
        <f>AD5+AA4</f>
        <v>6</v>
      </c>
      <c r="AK4" s="18"/>
      <c r="AL4" s="7"/>
      <c r="AM4" s="7"/>
      <c r="AN4" s="7"/>
      <c r="AO4" s="7"/>
      <c r="AP4" s="7"/>
      <c r="AQ4" s="161">
        <f>AK5+AH4</f>
        <v>42</v>
      </c>
      <c r="AR4" s="165" t="s">
        <v>0</v>
      </c>
      <c r="AS4" s="163">
        <f>AM5+AJ4</f>
        <v>8</v>
      </c>
    </row>
    <row r="5" spans="1:100" ht="12" customHeight="1" x14ac:dyDescent="0.2">
      <c r="A5" s="161">
        <f>AU6+AV6</f>
        <v>10</v>
      </c>
      <c r="B5" s="165" t="s">
        <v>0</v>
      </c>
      <c r="C5" s="163">
        <f>AW6+AV6</f>
        <v>0</v>
      </c>
      <c r="D5" s="6"/>
      <c r="E5" s="45" t="s">
        <v>2</v>
      </c>
      <c r="F5" s="6"/>
      <c r="G5" s="162"/>
      <c r="H5" s="166"/>
      <c r="I5" s="164"/>
      <c r="J5" s="161">
        <f>BF6+BG6</f>
        <v>6</v>
      </c>
      <c r="K5" s="165" t="s">
        <v>0</v>
      </c>
      <c r="L5" s="163">
        <f>BH6+BG6</f>
        <v>4</v>
      </c>
      <c r="M5" s="6"/>
      <c r="N5" s="45" t="s">
        <v>23</v>
      </c>
      <c r="O5" s="6"/>
      <c r="P5" s="162"/>
      <c r="Q5" s="166"/>
      <c r="R5" s="164"/>
      <c r="S5" s="161">
        <f>BQ6+BR6</f>
        <v>8</v>
      </c>
      <c r="T5" s="165" t="s">
        <v>0</v>
      </c>
      <c r="U5" s="163">
        <f>BS6+BR6</f>
        <v>2</v>
      </c>
      <c r="V5" s="6"/>
      <c r="W5" s="45" t="s">
        <v>24</v>
      </c>
      <c r="X5" s="6"/>
      <c r="Y5" s="162"/>
      <c r="Z5" s="166"/>
      <c r="AA5" s="164"/>
      <c r="AB5" s="161">
        <f>CB6+CC6</f>
        <v>10</v>
      </c>
      <c r="AC5" s="165" t="s">
        <v>0</v>
      </c>
      <c r="AD5" s="163">
        <f>CD6+CC6</f>
        <v>0</v>
      </c>
      <c r="AE5" s="6"/>
      <c r="AF5" s="45" t="s">
        <v>25</v>
      </c>
      <c r="AG5" s="6"/>
      <c r="AH5" s="162"/>
      <c r="AI5" s="166"/>
      <c r="AJ5" s="164"/>
      <c r="AK5" s="161">
        <f>CM6+CN6</f>
        <v>8</v>
      </c>
      <c r="AL5" s="165" t="s">
        <v>0</v>
      </c>
      <c r="AM5" s="163">
        <f>CO6+CN6</f>
        <v>2</v>
      </c>
      <c r="AN5" s="6"/>
      <c r="AO5" s="45" t="s">
        <v>26</v>
      </c>
      <c r="AP5" s="6"/>
      <c r="AQ5" s="162"/>
      <c r="AR5" s="166"/>
      <c r="AS5" s="164"/>
    </row>
    <row r="6" spans="1:100" ht="16.5" customHeight="1" x14ac:dyDescent="0.2">
      <c r="A6" s="162"/>
      <c r="B6" s="166"/>
      <c r="C6" s="164"/>
      <c r="D6" s="4"/>
      <c r="E6" s="4"/>
      <c r="F6" s="4"/>
      <c r="G6" s="4"/>
      <c r="H6" s="4"/>
      <c r="I6" s="19"/>
      <c r="J6" s="162"/>
      <c r="K6" s="166"/>
      <c r="L6" s="164"/>
      <c r="M6" s="4"/>
      <c r="N6" s="4"/>
      <c r="O6" s="4"/>
      <c r="P6" s="4"/>
      <c r="Q6" s="4"/>
      <c r="R6" s="19"/>
      <c r="S6" s="162"/>
      <c r="T6" s="166"/>
      <c r="U6" s="164"/>
      <c r="V6" s="4"/>
      <c r="W6" s="4"/>
      <c r="X6" s="4"/>
      <c r="Y6" s="4"/>
      <c r="Z6" s="4"/>
      <c r="AA6" s="19"/>
      <c r="AB6" s="162"/>
      <c r="AC6" s="166"/>
      <c r="AD6" s="164"/>
      <c r="AE6" s="4"/>
      <c r="AF6" s="4"/>
      <c r="AG6" s="4"/>
      <c r="AH6" s="4"/>
      <c r="AI6" s="4"/>
      <c r="AJ6" s="19"/>
      <c r="AK6" s="162"/>
      <c r="AL6" s="166"/>
      <c r="AM6" s="164"/>
      <c r="AN6" s="4"/>
      <c r="AO6" s="4"/>
      <c r="AP6" s="4"/>
      <c r="AQ6" s="4"/>
      <c r="AR6" s="4"/>
      <c r="AS6" s="19"/>
      <c r="AU6" s="43">
        <f>SUM(AU7:AU21)*2</f>
        <v>10</v>
      </c>
      <c r="AV6" s="43">
        <f>SUM(AV7:AV21)*1</f>
        <v>0</v>
      </c>
      <c r="AW6" s="43">
        <f>SUM(AW7:AW21)*2</f>
        <v>0</v>
      </c>
      <c r="AX6" s="43">
        <f>SUM(AX7:AX21)</f>
        <v>22</v>
      </c>
      <c r="AY6" s="43">
        <f>SUM(AY7:AY21)</f>
        <v>10</v>
      </c>
      <c r="AZ6" s="43"/>
      <c r="BA6" s="43"/>
      <c r="BB6" s="43"/>
      <c r="BC6" s="43"/>
      <c r="BD6" s="43"/>
      <c r="BF6" s="43">
        <f>SUM(BF7:BF21)*2</f>
        <v>6</v>
      </c>
      <c r="BG6" s="43">
        <f>SUM(BG7:BG21)*1</f>
        <v>0</v>
      </c>
      <c r="BH6" s="43">
        <f>SUM(BH7:BH21)*2</f>
        <v>4</v>
      </c>
      <c r="BI6" s="43">
        <f>SUM(BI7:BI21)</f>
        <v>21</v>
      </c>
      <c r="BJ6" s="43">
        <f>SUM(BJ7:BJ21)</f>
        <v>19</v>
      </c>
      <c r="BK6" s="43"/>
      <c r="BL6" s="43"/>
      <c r="BM6" s="43"/>
      <c r="BN6" s="43"/>
      <c r="BO6" s="43"/>
      <c r="BQ6" s="43">
        <f>SUM(BQ7:BQ21)*2</f>
        <v>8</v>
      </c>
      <c r="BR6" s="43">
        <f>SUM(BR7:BR21)*1</f>
        <v>0</v>
      </c>
      <c r="BS6" s="43">
        <f>SUM(BS7:BS21)*2</f>
        <v>2</v>
      </c>
      <c r="BT6" s="43">
        <f>SUM(BT7:BT21)</f>
        <v>19</v>
      </c>
      <c r="BU6" s="43">
        <f>SUM(BU7:BU21)</f>
        <v>12</v>
      </c>
      <c r="BV6" s="43"/>
      <c r="BW6" s="43"/>
      <c r="BX6" s="43"/>
      <c r="BY6" s="43"/>
      <c r="BZ6" s="43"/>
      <c r="CB6" s="43">
        <f>SUM(CB7:CB21)*2</f>
        <v>10</v>
      </c>
      <c r="CC6" s="43">
        <f>SUM(CC7:CC21)*1</f>
        <v>0</v>
      </c>
      <c r="CD6" s="43">
        <f>SUM(CD7:CD21)*2</f>
        <v>0</v>
      </c>
      <c r="CE6" s="43">
        <f>SUM(CE7:CE21)</f>
        <v>21</v>
      </c>
      <c r="CF6" s="43">
        <f>SUM(CF7:CF21)</f>
        <v>11</v>
      </c>
      <c r="CG6" s="43"/>
      <c r="CH6" s="43"/>
      <c r="CI6" s="43"/>
      <c r="CJ6" s="43"/>
      <c r="CK6" s="43"/>
      <c r="CM6" s="43">
        <f>SUM(CM7:CM21)*2</f>
        <v>8</v>
      </c>
      <c r="CN6" s="43">
        <f>SUM(CN7:CN21)*1</f>
        <v>0</v>
      </c>
      <c r="CO6" s="43">
        <f>SUM(CO7:CO21)*2</f>
        <v>2</v>
      </c>
      <c r="CP6" s="43">
        <f>SUM(CP7:CP21)</f>
        <v>23</v>
      </c>
      <c r="CQ6" s="43">
        <f>SUM(CQ7:CQ21)</f>
        <v>14</v>
      </c>
      <c r="CR6" s="43"/>
      <c r="CS6" s="43"/>
      <c r="CT6" s="43"/>
      <c r="CU6" s="43"/>
      <c r="CV6" s="43"/>
    </row>
    <row r="7" spans="1:100" ht="16.5" customHeight="1" x14ac:dyDescent="0.2">
      <c r="A7" s="10">
        <v>1</v>
      </c>
      <c r="B7" s="11" t="s">
        <v>0</v>
      </c>
      <c r="C7" s="12">
        <f>C10+1</f>
        <v>5</v>
      </c>
      <c r="D7" s="13"/>
      <c r="E7" s="13"/>
      <c r="F7" s="13"/>
      <c r="G7" s="13"/>
      <c r="H7" s="14" t="s">
        <v>1</v>
      </c>
      <c r="I7" s="15">
        <v>1</v>
      </c>
      <c r="J7" s="10">
        <f>A7</f>
        <v>1</v>
      </c>
      <c r="K7" s="11" t="s">
        <v>0</v>
      </c>
      <c r="L7" s="12">
        <f>C19</f>
        <v>1</v>
      </c>
      <c r="M7" s="13"/>
      <c r="N7" s="13"/>
      <c r="O7" s="13"/>
      <c r="P7" s="13"/>
      <c r="Q7" s="14" t="s">
        <v>1</v>
      </c>
      <c r="R7" s="15">
        <v>2</v>
      </c>
      <c r="S7" s="10">
        <f>J7</f>
        <v>1</v>
      </c>
      <c r="T7" s="11" t="s">
        <v>0</v>
      </c>
      <c r="U7" s="12">
        <f>L19</f>
        <v>2</v>
      </c>
      <c r="V7" s="13"/>
      <c r="W7" s="13"/>
      <c r="X7" s="13"/>
      <c r="Y7" s="13"/>
      <c r="Z7" s="14" t="s">
        <v>1</v>
      </c>
      <c r="AA7" s="15">
        <v>3</v>
      </c>
      <c r="AB7" s="10">
        <f>S7</f>
        <v>1</v>
      </c>
      <c r="AC7" s="11" t="s">
        <v>0</v>
      </c>
      <c r="AD7" s="12">
        <f>U19</f>
        <v>3</v>
      </c>
      <c r="AE7" s="13"/>
      <c r="AF7" s="13"/>
      <c r="AG7" s="13"/>
      <c r="AH7" s="13"/>
      <c r="AI7" s="14" t="s">
        <v>1</v>
      </c>
      <c r="AJ7" s="15">
        <v>4</v>
      </c>
      <c r="AK7" s="10">
        <f>AB7</f>
        <v>1</v>
      </c>
      <c r="AL7" s="11" t="s">
        <v>0</v>
      </c>
      <c r="AM7" s="12">
        <f>AD19</f>
        <v>4</v>
      </c>
      <c r="AN7" s="13"/>
      <c r="AO7" s="13"/>
      <c r="AP7" s="13"/>
      <c r="AQ7" s="13"/>
      <c r="AR7" s="14" t="s">
        <v>1</v>
      </c>
      <c r="AS7" s="15">
        <v>5</v>
      </c>
    </row>
    <row r="8" spans="1:100" ht="21" customHeight="1" x14ac:dyDescent="0.2">
      <c r="A8" s="38"/>
      <c r="B8" s="11"/>
      <c r="C8" s="11"/>
      <c r="D8" s="35">
        <v>4</v>
      </c>
      <c r="E8" s="32" t="s">
        <v>0</v>
      </c>
      <c r="F8" s="35">
        <v>1</v>
      </c>
      <c r="G8" s="11"/>
      <c r="H8" s="11"/>
      <c r="I8" s="39"/>
      <c r="J8" s="38"/>
      <c r="K8" s="11"/>
      <c r="L8" s="11"/>
      <c r="M8" s="35">
        <v>4</v>
      </c>
      <c r="N8" s="32" t="s">
        <v>0</v>
      </c>
      <c r="O8" s="35">
        <v>5</v>
      </c>
      <c r="P8" s="11"/>
      <c r="Q8" s="11"/>
      <c r="R8" s="39"/>
      <c r="S8" s="38"/>
      <c r="T8" s="11"/>
      <c r="U8" s="11"/>
      <c r="V8" s="35">
        <v>3</v>
      </c>
      <c r="W8" s="32" t="s">
        <v>0</v>
      </c>
      <c r="X8" s="35">
        <v>2</v>
      </c>
      <c r="Y8" s="11"/>
      <c r="Z8" s="11"/>
      <c r="AA8" s="39"/>
      <c r="AB8" s="38"/>
      <c r="AC8" s="11"/>
      <c r="AD8" s="11"/>
      <c r="AE8" s="35">
        <v>7</v>
      </c>
      <c r="AF8" s="32" t="s">
        <v>0</v>
      </c>
      <c r="AG8" s="35">
        <v>5</v>
      </c>
      <c r="AH8" s="11"/>
      <c r="AI8" s="11"/>
      <c r="AJ8" s="39"/>
      <c r="AK8" s="38"/>
      <c r="AL8" s="11"/>
      <c r="AM8" s="11"/>
      <c r="AN8" s="35">
        <v>5</v>
      </c>
      <c r="AO8" s="32" t="s">
        <v>0</v>
      </c>
      <c r="AP8" s="35">
        <v>2</v>
      </c>
      <c r="AQ8" s="11"/>
      <c r="AR8" s="11"/>
      <c r="AS8" s="39"/>
    </row>
    <row r="9" spans="1:100" ht="16.5" customHeight="1" x14ac:dyDescent="0.2">
      <c r="A9" s="37" t="str">
        <f>VLOOKUP(A7,$A$23:$H$42,2,0)</f>
        <v>WAGNER  LUIS</v>
      </c>
      <c r="B9" s="8"/>
      <c r="C9" s="8"/>
      <c r="D9" s="8"/>
      <c r="E9" s="8"/>
      <c r="F9" s="8"/>
      <c r="G9" s="8"/>
      <c r="H9" s="8"/>
      <c r="I9" s="36" t="str">
        <f>VLOOKUP(C7,$M$23:$T$42,2,0)</f>
        <v>EDILSON</v>
      </c>
      <c r="J9" s="37" t="str">
        <f>A9</f>
        <v>WAGNER  LUIS</v>
      </c>
      <c r="K9" s="8"/>
      <c r="L9" s="8"/>
      <c r="M9" s="8"/>
      <c r="N9" s="8"/>
      <c r="O9" s="8"/>
      <c r="P9" s="8"/>
      <c r="Q9" s="8"/>
      <c r="R9" s="36" t="str">
        <f>I21</f>
        <v>JULIO</v>
      </c>
      <c r="S9" s="37" t="str">
        <f>J9</f>
        <v>WAGNER  LUIS</v>
      </c>
      <c r="T9" s="8"/>
      <c r="U9" s="8"/>
      <c r="V9" s="8"/>
      <c r="W9" s="8"/>
      <c r="X9" s="8"/>
      <c r="Y9" s="8"/>
      <c r="Z9" s="8"/>
      <c r="AA9" s="36" t="str">
        <f>R21</f>
        <v>OLINO</v>
      </c>
      <c r="AB9" s="37" t="s">
        <v>102</v>
      </c>
      <c r="AC9" s="8"/>
      <c r="AD9" s="8"/>
      <c r="AE9" s="8"/>
      <c r="AF9" s="8"/>
      <c r="AG9" s="8"/>
      <c r="AH9" s="8"/>
      <c r="AI9" s="8"/>
      <c r="AJ9" s="36" t="str">
        <f>AA21</f>
        <v>JERONIMO</v>
      </c>
      <c r="AK9" s="37" t="str">
        <f>AB9</f>
        <v>LELY</v>
      </c>
      <c r="AL9" s="8"/>
      <c r="AM9" s="8"/>
      <c r="AN9" s="8"/>
      <c r="AO9" s="8"/>
      <c r="AP9" s="8"/>
      <c r="AQ9" s="8"/>
      <c r="AR9" s="8"/>
      <c r="AS9" s="36" t="str">
        <f>AJ21</f>
        <v>CAFÚ</v>
      </c>
      <c r="AU9" s="42">
        <f>IF(OR(D8="",F8=""),"",IF(D8&gt;F8,1,0))</f>
        <v>1</v>
      </c>
      <c r="AV9" s="42">
        <f>IF(OR(D8="",F8=""),"",IF(D8=F8,1,0))</f>
        <v>0</v>
      </c>
      <c r="AW9" s="42">
        <f>IF(OR(D8="",F8=""),"",IF(D8&lt;F8,1,0))</f>
        <v>0</v>
      </c>
      <c r="AX9" s="42">
        <f>IF(OR(D8="",F8=""),"",D8)</f>
        <v>4</v>
      </c>
      <c r="AY9" s="42">
        <f>IF(OR(D8="",F8=""),"",F8)</f>
        <v>1</v>
      </c>
      <c r="AZ9" s="42">
        <f>AW9</f>
        <v>0</v>
      </c>
      <c r="BA9" s="42">
        <f>AV9</f>
        <v>0</v>
      </c>
      <c r="BB9" s="42">
        <f>AU9</f>
        <v>1</v>
      </c>
      <c r="BC9" s="42">
        <f>AY9</f>
        <v>1</v>
      </c>
      <c r="BD9" s="42">
        <f>AX9</f>
        <v>4</v>
      </c>
      <c r="BF9" s="42">
        <f>IF(OR(M8="",O8=""),"",IF(M8&gt;O8,1,0))</f>
        <v>0</v>
      </c>
      <c r="BG9" s="42">
        <f>IF(OR(M8="",O8=""),"",IF(M8=O8,1,0))</f>
        <v>0</v>
      </c>
      <c r="BH9" s="42">
        <f>IF(OR(M8="",O8=""),"",IF(M8&lt;O8,1,0))</f>
        <v>1</v>
      </c>
      <c r="BI9" s="42">
        <f>IF(OR(M8="",O8=""),"",M8)</f>
        <v>4</v>
      </c>
      <c r="BJ9" s="42">
        <f>IF(OR(M8="",O8=""),"",O8)</f>
        <v>5</v>
      </c>
      <c r="BK9" s="42">
        <f>BH9</f>
        <v>1</v>
      </c>
      <c r="BL9" s="42">
        <f>BG9</f>
        <v>0</v>
      </c>
      <c r="BM9" s="42">
        <f>BF9</f>
        <v>0</v>
      </c>
      <c r="BN9" s="42">
        <f>BJ9</f>
        <v>5</v>
      </c>
      <c r="BO9" s="42">
        <f>BI9</f>
        <v>4</v>
      </c>
      <c r="BQ9" s="42">
        <f>IF(OR(V8="",X8=""),"",IF(V8&gt;X8,1,0))</f>
        <v>1</v>
      </c>
      <c r="BR9" s="42">
        <f>IF(OR(V8="",X8=""),"",IF(V8=X8,1,0))</f>
        <v>0</v>
      </c>
      <c r="BS9" s="42">
        <f>IF(OR(V8="",X8=""),"",IF(V8&lt;X8,1,0))</f>
        <v>0</v>
      </c>
      <c r="BT9" s="42">
        <f>IF(OR(V8="",X8=""),"",V8)</f>
        <v>3</v>
      </c>
      <c r="BU9" s="42">
        <f>IF(OR(V8="",X8=""),"",X8)</f>
        <v>2</v>
      </c>
      <c r="BV9" s="42">
        <f>BS9</f>
        <v>0</v>
      </c>
      <c r="BW9" s="42">
        <f>BR9</f>
        <v>0</v>
      </c>
      <c r="BX9" s="42">
        <f>BQ9</f>
        <v>1</v>
      </c>
      <c r="BY9" s="42">
        <f>BU9</f>
        <v>2</v>
      </c>
      <c r="BZ9" s="42">
        <f>BT9</f>
        <v>3</v>
      </c>
      <c r="CB9" s="42">
        <f>IF(OR(AE8="",AG8=""),"",IF(AE8&gt;AG8,1,0))</f>
        <v>1</v>
      </c>
      <c r="CC9" s="42">
        <f>IF(OR(AE8="",AG8=""),"",IF(AE8=AG8,1,0))</f>
        <v>0</v>
      </c>
      <c r="CD9" s="42">
        <f>IF(OR(AE8="",AG8=""),"",IF(AE8&lt;AG8,1,0))</f>
        <v>0</v>
      </c>
      <c r="CE9" s="42">
        <f>IF(OR(AE8="",AG8=""),"",AE8)</f>
        <v>7</v>
      </c>
      <c r="CF9" s="42">
        <f>IF(OR(AE8="",AG8=""),"",AG8)</f>
        <v>5</v>
      </c>
      <c r="CG9" s="42">
        <f>CD9</f>
        <v>0</v>
      </c>
      <c r="CH9" s="42">
        <f>CC9</f>
        <v>0</v>
      </c>
      <c r="CI9" s="42">
        <f>CB9</f>
        <v>1</v>
      </c>
      <c r="CJ9" s="42">
        <f>CF9</f>
        <v>5</v>
      </c>
      <c r="CK9" s="42">
        <f>CE9</f>
        <v>7</v>
      </c>
      <c r="CM9" s="42">
        <f>IF(OR(AN8="",AP8=""),"",IF(AN8&gt;AP8,1,0))</f>
        <v>1</v>
      </c>
      <c r="CN9" s="42">
        <f>IF(OR(AN8="",AP8=""),"",IF(AN8=AP8,1,0))</f>
        <v>0</v>
      </c>
      <c r="CO9" s="42">
        <f>IF(OR(AN8="",AP8=""),"",IF(AN8&lt;AP8,1,0))</f>
        <v>0</v>
      </c>
      <c r="CP9" s="42">
        <f>IF(OR(AN8="",AP8=""),"",AN8)</f>
        <v>5</v>
      </c>
      <c r="CQ9" s="42">
        <f>IF(OR(AN8="",AP8=""),"",AP8)</f>
        <v>2</v>
      </c>
      <c r="CR9" s="42">
        <f>CO9</f>
        <v>0</v>
      </c>
      <c r="CS9" s="42">
        <f>CN9</f>
        <v>0</v>
      </c>
      <c r="CT9" s="42">
        <f>CM9</f>
        <v>1</v>
      </c>
      <c r="CU9" s="42">
        <f>CQ9</f>
        <v>2</v>
      </c>
      <c r="CV9" s="42">
        <f>CP9</f>
        <v>5</v>
      </c>
    </row>
    <row r="10" spans="1:100" ht="16.5" customHeight="1" x14ac:dyDescent="0.2">
      <c r="A10" s="10">
        <f>A7+1</f>
        <v>2</v>
      </c>
      <c r="B10" s="11" t="s">
        <v>0</v>
      </c>
      <c r="C10" s="12">
        <f>C13+1</f>
        <v>4</v>
      </c>
      <c r="D10" s="13"/>
      <c r="E10" s="13"/>
      <c r="F10" s="13"/>
      <c r="G10" s="13"/>
      <c r="H10" s="14" t="s">
        <v>1</v>
      </c>
      <c r="I10" s="15">
        <v>2</v>
      </c>
      <c r="J10" s="10">
        <f>A10</f>
        <v>2</v>
      </c>
      <c r="K10" s="11" t="s">
        <v>0</v>
      </c>
      <c r="L10" s="12">
        <f>C7</f>
        <v>5</v>
      </c>
      <c r="M10" s="13"/>
      <c r="N10" s="13"/>
      <c r="O10" s="13"/>
      <c r="P10" s="13"/>
      <c r="Q10" s="14" t="s">
        <v>1</v>
      </c>
      <c r="R10" s="15">
        <v>3</v>
      </c>
      <c r="S10" s="10">
        <f>J10</f>
        <v>2</v>
      </c>
      <c r="T10" s="11" t="s">
        <v>0</v>
      </c>
      <c r="U10" s="12">
        <f>L7</f>
        <v>1</v>
      </c>
      <c r="V10" s="13"/>
      <c r="W10" s="13"/>
      <c r="X10" s="13"/>
      <c r="Y10" s="13"/>
      <c r="Z10" s="14" t="s">
        <v>1</v>
      </c>
      <c r="AA10" s="15">
        <v>4</v>
      </c>
      <c r="AB10" s="10">
        <f>S10</f>
        <v>2</v>
      </c>
      <c r="AC10" s="11" t="s">
        <v>0</v>
      </c>
      <c r="AD10" s="12">
        <f>U7</f>
        <v>2</v>
      </c>
      <c r="AE10" s="13"/>
      <c r="AF10" s="13"/>
      <c r="AG10" s="13"/>
      <c r="AH10" s="13"/>
      <c r="AI10" s="14" t="s">
        <v>1</v>
      </c>
      <c r="AJ10" s="15">
        <v>5</v>
      </c>
      <c r="AK10" s="10">
        <f>AB10</f>
        <v>2</v>
      </c>
      <c r="AL10" s="11" t="s">
        <v>0</v>
      </c>
      <c r="AM10" s="12">
        <f>AD7</f>
        <v>3</v>
      </c>
      <c r="AN10" s="13"/>
      <c r="AO10" s="13"/>
      <c r="AP10" s="13"/>
      <c r="AQ10" s="13"/>
      <c r="AR10" s="14" t="s">
        <v>1</v>
      </c>
      <c r="AS10" s="15">
        <v>1</v>
      </c>
    </row>
    <row r="11" spans="1:100" ht="21" customHeight="1" x14ac:dyDescent="0.2">
      <c r="A11" s="38"/>
      <c r="B11" s="11"/>
      <c r="C11" s="11"/>
      <c r="D11" s="35">
        <v>5</v>
      </c>
      <c r="E11" s="32" t="s">
        <v>0</v>
      </c>
      <c r="F11" s="35">
        <v>1</v>
      </c>
      <c r="G11" s="11"/>
      <c r="H11" s="11"/>
      <c r="I11" s="39"/>
      <c r="J11" s="38"/>
      <c r="K11" s="11"/>
      <c r="L11" s="11"/>
      <c r="M11" s="35">
        <v>3</v>
      </c>
      <c r="N11" s="32" t="s">
        <v>0</v>
      </c>
      <c r="O11" s="35">
        <v>2</v>
      </c>
      <c r="P11" s="11"/>
      <c r="Q11" s="11"/>
      <c r="R11" s="39"/>
      <c r="S11" s="38"/>
      <c r="T11" s="11"/>
      <c r="U11" s="11"/>
      <c r="V11" s="35">
        <v>5</v>
      </c>
      <c r="W11" s="32" t="s">
        <v>0</v>
      </c>
      <c r="X11" s="35">
        <v>2</v>
      </c>
      <c r="Y11" s="11"/>
      <c r="Z11" s="11"/>
      <c r="AA11" s="39"/>
      <c r="AB11" s="38"/>
      <c r="AC11" s="11"/>
      <c r="AD11" s="11"/>
      <c r="AE11" s="35">
        <v>3</v>
      </c>
      <c r="AF11" s="32" t="s">
        <v>0</v>
      </c>
      <c r="AG11" s="35">
        <v>0</v>
      </c>
      <c r="AH11" s="11"/>
      <c r="AI11" s="11"/>
      <c r="AJ11" s="39"/>
      <c r="AK11" s="38"/>
      <c r="AL11" s="11"/>
      <c r="AM11" s="11"/>
      <c r="AN11" s="35">
        <v>6</v>
      </c>
      <c r="AO11" s="32" t="s">
        <v>0</v>
      </c>
      <c r="AP11" s="35">
        <v>3</v>
      </c>
      <c r="AQ11" s="11"/>
      <c r="AR11" s="11"/>
      <c r="AS11" s="39"/>
    </row>
    <row r="12" spans="1:100" ht="16.5" customHeight="1" x14ac:dyDescent="0.2">
      <c r="A12" s="37" t="str">
        <f>VLOOKUP(A10,$A$23:$H$42,2,0)</f>
        <v>TERUEL</v>
      </c>
      <c r="B12" s="8"/>
      <c r="C12" s="8"/>
      <c r="D12" s="8"/>
      <c r="E12" s="8"/>
      <c r="F12" s="8"/>
      <c r="G12" s="8"/>
      <c r="H12" s="8"/>
      <c r="I12" s="36" t="str">
        <f>VLOOKUP(C10,$M$23:$T$42,2,0)</f>
        <v>CAFÚ</v>
      </c>
      <c r="J12" s="37" t="str">
        <f>VLOOKUP(J10,$A$23:$H$42,2,0)</f>
        <v>TERUEL</v>
      </c>
      <c r="K12" s="8"/>
      <c r="L12" s="8"/>
      <c r="M12" s="8"/>
      <c r="N12" s="8"/>
      <c r="O12" s="8"/>
      <c r="P12" s="8"/>
      <c r="Q12" s="8"/>
      <c r="R12" s="36" t="str">
        <f>I9</f>
        <v>EDILSON</v>
      </c>
      <c r="S12" s="37" t="s">
        <v>94</v>
      </c>
      <c r="T12" s="8"/>
      <c r="U12" s="8"/>
      <c r="V12" s="8"/>
      <c r="W12" s="8"/>
      <c r="X12" s="8"/>
      <c r="Y12" s="8"/>
      <c r="Z12" s="8"/>
      <c r="AA12" s="36" t="str">
        <f>R9</f>
        <v>JULIO</v>
      </c>
      <c r="AB12" s="37" t="s">
        <v>95</v>
      </c>
      <c r="AC12" s="8"/>
      <c r="AD12" s="8"/>
      <c r="AE12" s="8"/>
      <c r="AF12" s="8"/>
      <c r="AG12" s="8"/>
      <c r="AH12" s="8"/>
      <c r="AI12" s="8"/>
      <c r="AJ12" s="36" t="s">
        <v>109</v>
      </c>
      <c r="AK12" s="37" t="str">
        <f>AB12</f>
        <v>ANOEL</v>
      </c>
      <c r="AL12" s="8"/>
      <c r="AM12" s="8"/>
      <c r="AN12" s="8"/>
      <c r="AO12" s="8"/>
      <c r="AP12" s="8"/>
      <c r="AQ12" s="8"/>
      <c r="AR12" s="8"/>
      <c r="AS12" s="36" t="str">
        <f>AJ9</f>
        <v>JERONIMO</v>
      </c>
      <c r="AU12" s="42">
        <f>IF(OR(D11="",F11=""),"",IF(D11&gt;F11,1,0))</f>
        <v>1</v>
      </c>
      <c r="AV12" s="42">
        <f>IF(OR(D11="",F11=""),"",IF(D11=F11,1,0))</f>
        <v>0</v>
      </c>
      <c r="AW12" s="42">
        <f>IF(OR(D11="",F11=""),"",IF(D11&lt;F11,1,0))</f>
        <v>0</v>
      </c>
      <c r="AX12" s="42">
        <f>IF(OR(D11="",F11=""),"",D11)</f>
        <v>5</v>
      </c>
      <c r="AY12" s="42">
        <f>IF(OR(D11="",F11=""),"",F11)</f>
        <v>1</v>
      </c>
      <c r="AZ12" s="42">
        <f>AW12</f>
        <v>0</v>
      </c>
      <c r="BA12" s="42">
        <f>AV12</f>
        <v>0</v>
      </c>
      <c r="BB12" s="42">
        <f>AU12</f>
        <v>1</v>
      </c>
      <c r="BC12" s="42">
        <f>AY12</f>
        <v>1</v>
      </c>
      <c r="BD12" s="42">
        <f>AX12</f>
        <v>5</v>
      </c>
      <c r="BF12" s="42">
        <f>IF(OR(M11="",O11=""),"",IF(M11&gt;O11,1,0))</f>
        <v>1</v>
      </c>
      <c r="BG12" s="42">
        <f>IF(OR(M11="",O11=""),"",IF(M11=O11,1,0))</f>
        <v>0</v>
      </c>
      <c r="BH12" s="42">
        <f>IF(OR(M11="",O11=""),"",IF(M11&lt;O11,1,0))</f>
        <v>0</v>
      </c>
      <c r="BI12" s="42">
        <f>IF(OR(M11="",O11=""),"",M11)</f>
        <v>3</v>
      </c>
      <c r="BJ12" s="42">
        <f>IF(OR(M11="",O11=""),"",O11)</f>
        <v>2</v>
      </c>
      <c r="BK12" s="42">
        <f>BH12</f>
        <v>0</v>
      </c>
      <c r="BL12" s="42">
        <f>BG12</f>
        <v>0</v>
      </c>
      <c r="BM12" s="42">
        <f>BF12</f>
        <v>1</v>
      </c>
      <c r="BN12" s="42">
        <f>BJ12</f>
        <v>2</v>
      </c>
      <c r="BO12" s="42">
        <f>BI12</f>
        <v>3</v>
      </c>
      <c r="BQ12" s="42">
        <f>IF(OR(V11="",X11=""),"",IF(V11&gt;X11,1,0))</f>
        <v>1</v>
      </c>
      <c r="BR12" s="42">
        <f>IF(OR(V11="",X11=""),"",IF(V11=X11,1,0))</f>
        <v>0</v>
      </c>
      <c r="BS12" s="42">
        <f>IF(OR(V11="",X11=""),"",IF(V11&lt;X11,1,0))</f>
        <v>0</v>
      </c>
      <c r="BT12" s="42">
        <f>IF(OR(V11="",X11=""),"",V11)</f>
        <v>5</v>
      </c>
      <c r="BU12" s="42">
        <f>IF(OR(V11="",X11=""),"",X11)</f>
        <v>2</v>
      </c>
      <c r="BV12" s="42">
        <f>BS12</f>
        <v>0</v>
      </c>
      <c r="BW12" s="42">
        <f>BR12</f>
        <v>0</v>
      </c>
      <c r="BX12" s="42">
        <f>BQ12</f>
        <v>1</v>
      </c>
      <c r="BY12" s="42">
        <f>BU12</f>
        <v>2</v>
      </c>
      <c r="BZ12" s="42">
        <f>BT12</f>
        <v>5</v>
      </c>
      <c r="CB12" s="42">
        <f>IF(OR(AE11="",AG11=""),"",IF(AE11&gt;AG11,1,0))</f>
        <v>1</v>
      </c>
      <c r="CC12" s="42">
        <f>IF(OR(AE11="",AG11=""),"",IF(AE11=AG11,1,0))</f>
        <v>0</v>
      </c>
      <c r="CD12" s="42">
        <f>IF(OR(AE11="",AG11=""),"",IF(AE11&lt;AG11,1,0))</f>
        <v>0</v>
      </c>
      <c r="CE12" s="42">
        <f>IF(OR(AE11="",AG11=""),"",AE11)</f>
        <v>3</v>
      </c>
      <c r="CF12" s="42">
        <f>IF(OR(AE11="",AG11=""),"",AG11)</f>
        <v>0</v>
      </c>
      <c r="CG12" s="42">
        <f>CD12</f>
        <v>0</v>
      </c>
      <c r="CH12" s="42">
        <f>CC12</f>
        <v>0</v>
      </c>
      <c r="CI12" s="42">
        <f>CB12</f>
        <v>1</v>
      </c>
      <c r="CJ12" s="42">
        <f>CF12</f>
        <v>0</v>
      </c>
      <c r="CK12" s="42">
        <f>CE12</f>
        <v>3</v>
      </c>
      <c r="CM12" s="42">
        <f>IF(OR(AN11="",AP11=""),"",IF(AN11&gt;AP11,1,0))</f>
        <v>1</v>
      </c>
      <c r="CN12" s="42">
        <f>IF(OR(AN11="",AP11=""),"",IF(AN11=AP11,1,0))</f>
        <v>0</v>
      </c>
      <c r="CO12" s="42">
        <f>IF(OR(AN11="",AP11=""),"",IF(AN11&lt;AP11,1,0))</f>
        <v>0</v>
      </c>
      <c r="CP12" s="42">
        <f>IF(OR(AN11="",AP11=""),"",AN11)</f>
        <v>6</v>
      </c>
      <c r="CQ12" s="42">
        <f>IF(OR(AN11="",AP11=""),"",AP11)</f>
        <v>3</v>
      </c>
      <c r="CR12" s="42">
        <f>CO12</f>
        <v>0</v>
      </c>
      <c r="CS12" s="42">
        <f>CN12</f>
        <v>0</v>
      </c>
      <c r="CT12" s="42">
        <f>CM12</f>
        <v>1</v>
      </c>
      <c r="CU12" s="42">
        <f>CQ12</f>
        <v>3</v>
      </c>
      <c r="CV12" s="42">
        <f>CP12</f>
        <v>6</v>
      </c>
    </row>
    <row r="13" spans="1:100" ht="16.5" customHeight="1" x14ac:dyDescent="0.2">
      <c r="A13" s="10">
        <f>A10+1</f>
        <v>3</v>
      </c>
      <c r="B13" s="11" t="s">
        <v>0</v>
      </c>
      <c r="C13" s="12">
        <f>C16+1</f>
        <v>3</v>
      </c>
      <c r="D13" s="13"/>
      <c r="E13" s="13"/>
      <c r="F13" s="13"/>
      <c r="G13" s="13"/>
      <c r="H13" s="14" t="s">
        <v>1</v>
      </c>
      <c r="I13" s="15">
        <v>3</v>
      </c>
      <c r="J13" s="10">
        <f>A13</f>
        <v>3</v>
      </c>
      <c r="K13" s="11" t="s">
        <v>0</v>
      </c>
      <c r="L13" s="12">
        <f>C10</f>
        <v>4</v>
      </c>
      <c r="M13" s="13"/>
      <c r="N13" s="13"/>
      <c r="O13" s="13"/>
      <c r="P13" s="13"/>
      <c r="Q13" s="14" t="s">
        <v>1</v>
      </c>
      <c r="R13" s="15">
        <v>4</v>
      </c>
      <c r="S13" s="10">
        <f>J13</f>
        <v>3</v>
      </c>
      <c r="T13" s="11" t="s">
        <v>0</v>
      </c>
      <c r="U13" s="12">
        <f>L10</f>
        <v>5</v>
      </c>
      <c r="V13" s="13"/>
      <c r="W13" s="13"/>
      <c r="X13" s="13"/>
      <c r="Y13" s="13"/>
      <c r="Z13" s="14" t="s">
        <v>1</v>
      </c>
      <c r="AA13" s="15">
        <v>5</v>
      </c>
      <c r="AB13" s="10">
        <f>S13</f>
        <v>3</v>
      </c>
      <c r="AC13" s="11" t="s">
        <v>0</v>
      </c>
      <c r="AD13" s="12">
        <f>U10</f>
        <v>1</v>
      </c>
      <c r="AE13" s="13"/>
      <c r="AF13" s="13"/>
      <c r="AG13" s="13"/>
      <c r="AH13" s="13"/>
      <c r="AI13" s="14" t="s">
        <v>1</v>
      </c>
      <c r="AJ13" s="15">
        <v>1</v>
      </c>
      <c r="AK13" s="10">
        <f>AB13</f>
        <v>3</v>
      </c>
      <c r="AL13" s="11" t="s">
        <v>0</v>
      </c>
      <c r="AM13" s="12">
        <f>AD10</f>
        <v>2</v>
      </c>
      <c r="AN13" s="13"/>
      <c r="AO13" s="13"/>
      <c r="AP13" s="13"/>
      <c r="AQ13" s="13"/>
      <c r="AR13" s="14" t="s">
        <v>1</v>
      </c>
      <c r="AS13" s="15">
        <v>2</v>
      </c>
    </row>
    <row r="14" spans="1:100" ht="21" customHeight="1" x14ac:dyDescent="0.2">
      <c r="A14" s="38"/>
      <c r="B14" s="11"/>
      <c r="C14" s="11"/>
      <c r="D14" s="35">
        <v>4</v>
      </c>
      <c r="E14" s="32" t="s">
        <v>0</v>
      </c>
      <c r="F14" s="35">
        <v>2</v>
      </c>
      <c r="G14" s="11"/>
      <c r="H14" s="11"/>
      <c r="I14" s="39"/>
      <c r="J14" s="38"/>
      <c r="K14" s="11"/>
      <c r="L14" s="11"/>
      <c r="M14" s="35">
        <v>4</v>
      </c>
      <c r="N14" s="32" t="s">
        <v>0</v>
      </c>
      <c r="O14" s="35">
        <v>6</v>
      </c>
      <c r="P14" s="11"/>
      <c r="Q14" s="11"/>
      <c r="R14" s="39"/>
      <c r="S14" s="38"/>
      <c r="T14" s="11"/>
      <c r="U14" s="11"/>
      <c r="V14" s="35">
        <v>3</v>
      </c>
      <c r="W14" s="32" t="s">
        <v>0</v>
      </c>
      <c r="X14" s="35">
        <v>2</v>
      </c>
      <c r="Y14" s="11"/>
      <c r="Z14" s="11"/>
      <c r="AA14" s="39"/>
      <c r="AB14" s="38"/>
      <c r="AC14" s="11"/>
      <c r="AD14" s="11"/>
      <c r="AE14" s="35">
        <v>2</v>
      </c>
      <c r="AF14" s="32" t="s">
        <v>0</v>
      </c>
      <c r="AG14" s="35">
        <v>1</v>
      </c>
      <c r="AH14" s="11"/>
      <c r="AI14" s="11"/>
      <c r="AJ14" s="39"/>
      <c r="AK14" s="38"/>
      <c r="AL14" s="11"/>
      <c r="AM14" s="11"/>
      <c r="AN14" s="35">
        <v>3</v>
      </c>
      <c r="AO14" s="32" t="s">
        <v>0</v>
      </c>
      <c r="AP14" s="35">
        <v>2</v>
      </c>
      <c r="AQ14" s="11"/>
      <c r="AR14" s="11"/>
      <c r="AS14" s="39"/>
    </row>
    <row r="15" spans="1:100" ht="16.5" customHeight="1" x14ac:dyDescent="0.2">
      <c r="A15" s="37" t="str">
        <f>VLOOKUP(A13,$A$23:$H$42,2,0)</f>
        <v>CELSO</v>
      </c>
      <c r="B15" s="8"/>
      <c r="C15" s="8"/>
      <c r="D15" s="8"/>
      <c r="E15" s="8"/>
      <c r="F15" s="8"/>
      <c r="G15" s="8"/>
      <c r="H15" s="8"/>
      <c r="I15" s="36" t="str">
        <f>VLOOKUP(C13,$M$23:$T$42,2,0)</f>
        <v>JERONIMO</v>
      </c>
      <c r="J15" s="37" t="str">
        <f>VLOOKUP(J13,$A$23:$H$42,2,0)</f>
        <v>CELSO</v>
      </c>
      <c r="K15" s="8"/>
      <c r="L15" s="8"/>
      <c r="M15" s="8"/>
      <c r="N15" s="8"/>
      <c r="O15" s="8"/>
      <c r="P15" s="8"/>
      <c r="Q15" s="8"/>
      <c r="R15" s="36" t="str">
        <f>I12</f>
        <v>CAFÚ</v>
      </c>
      <c r="S15" s="37" t="s">
        <v>96</v>
      </c>
      <c r="T15" s="8"/>
      <c r="U15" s="8"/>
      <c r="V15" s="8"/>
      <c r="W15" s="8"/>
      <c r="X15" s="8"/>
      <c r="Y15" s="8"/>
      <c r="Z15" s="8"/>
      <c r="AA15" s="36" t="str">
        <f>R12</f>
        <v>EDILSON</v>
      </c>
      <c r="AB15" s="37" t="s">
        <v>98</v>
      </c>
      <c r="AC15" s="8"/>
      <c r="AD15" s="8"/>
      <c r="AE15" s="8"/>
      <c r="AF15" s="8"/>
      <c r="AG15" s="8"/>
      <c r="AH15" s="8"/>
      <c r="AI15" s="8"/>
      <c r="AJ15" s="36" t="s">
        <v>104</v>
      </c>
      <c r="AK15" s="37" t="str">
        <f>AB15</f>
        <v>CEBOLA</v>
      </c>
      <c r="AL15" s="8"/>
      <c r="AM15" s="8"/>
      <c r="AN15" s="8"/>
      <c r="AO15" s="8"/>
      <c r="AP15" s="8"/>
      <c r="AQ15" s="8"/>
      <c r="AR15" s="8"/>
      <c r="AS15" s="36" t="str">
        <f>AJ12</f>
        <v>ALBERTO</v>
      </c>
      <c r="AU15" s="42">
        <f>IF(OR(D14="",F14=""),"",IF(D14&gt;F14,1,0))</f>
        <v>1</v>
      </c>
      <c r="AV15" s="42">
        <f>IF(OR(D14="",F14=""),"",IF(D14=F14,1,0))</f>
        <v>0</v>
      </c>
      <c r="AW15" s="42">
        <f>IF(OR(D14="",F14=""),"",IF(D14&lt;F14,1,0))</f>
        <v>0</v>
      </c>
      <c r="AX15" s="42">
        <f>IF(OR(D14="",F14=""),"",D14)</f>
        <v>4</v>
      </c>
      <c r="AY15" s="42">
        <f>IF(OR(D14="",F14=""),"",F14)</f>
        <v>2</v>
      </c>
      <c r="AZ15" s="42">
        <f>AW15</f>
        <v>0</v>
      </c>
      <c r="BA15" s="42">
        <f>AV15</f>
        <v>0</v>
      </c>
      <c r="BB15" s="42">
        <f>AU15</f>
        <v>1</v>
      </c>
      <c r="BC15" s="42">
        <f>AY15</f>
        <v>2</v>
      </c>
      <c r="BD15" s="42">
        <f>AX15</f>
        <v>4</v>
      </c>
      <c r="BF15" s="42">
        <f>IF(OR(M14="",O14=""),"",IF(M14&gt;O14,1,0))</f>
        <v>0</v>
      </c>
      <c r="BG15" s="42">
        <f>IF(OR(M14="",O14=""),"",IF(M14=O14,1,0))</f>
        <v>0</v>
      </c>
      <c r="BH15" s="42">
        <f>IF(OR(M14="",O14=""),"",IF(M14&lt;O14,1,0))</f>
        <v>1</v>
      </c>
      <c r="BI15" s="42">
        <f>IF(OR(M14="",O14=""),"",M14)</f>
        <v>4</v>
      </c>
      <c r="BJ15" s="42">
        <f>IF(OR(M14="",O14=""),"",O14)</f>
        <v>6</v>
      </c>
      <c r="BK15" s="42">
        <f>BH15</f>
        <v>1</v>
      </c>
      <c r="BL15" s="42">
        <f>BG15</f>
        <v>0</v>
      </c>
      <c r="BM15" s="42">
        <f>BF15</f>
        <v>0</v>
      </c>
      <c r="BN15" s="42">
        <f>BJ15</f>
        <v>6</v>
      </c>
      <c r="BO15" s="42">
        <f>BI15</f>
        <v>4</v>
      </c>
      <c r="BQ15" s="42">
        <f>IF(OR(V14="",X14=""),"",IF(V14&gt;X14,1,0))</f>
        <v>1</v>
      </c>
      <c r="BR15" s="42">
        <f>IF(OR(V14="",X14=""),"",IF(V14=X14,1,0))</f>
        <v>0</v>
      </c>
      <c r="BS15" s="42">
        <f>IF(OR(V14="",X14=""),"",IF(V14&lt;X14,1,0))</f>
        <v>0</v>
      </c>
      <c r="BT15" s="42">
        <f>IF(OR(V14="",X14=""),"",V14)</f>
        <v>3</v>
      </c>
      <c r="BU15" s="42">
        <f>IF(OR(V14="",X14=""),"",X14)</f>
        <v>2</v>
      </c>
      <c r="BV15" s="42">
        <f>BS15</f>
        <v>0</v>
      </c>
      <c r="BW15" s="42">
        <f>BR15</f>
        <v>0</v>
      </c>
      <c r="BX15" s="42">
        <f>BQ15</f>
        <v>1</v>
      </c>
      <c r="BY15" s="42">
        <f>BU15</f>
        <v>2</v>
      </c>
      <c r="BZ15" s="42">
        <f>BT15</f>
        <v>3</v>
      </c>
      <c r="CB15" s="42">
        <f>IF(OR(AE14="",AG14=""),"",IF(AE14&gt;AG14,1,0))</f>
        <v>1</v>
      </c>
      <c r="CC15" s="42">
        <f>IF(OR(AE14="",AG14=""),"",IF(AE14=AG14,1,0))</f>
        <v>0</v>
      </c>
      <c r="CD15" s="42">
        <f>IF(OR(AE14="",AG14=""),"",IF(AE14&lt;AG14,1,0))</f>
        <v>0</v>
      </c>
      <c r="CE15" s="42">
        <f>IF(OR(AE14="",AG14=""),"",AE14)</f>
        <v>2</v>
      </c>
      <c r="CF15" s="42">
        <f>IF(OR(AE14="",AG14=""),"",AG14)</f>
        <v>1</v>
      </c>
      <c r="CG15" s="42">
        <f>CD15</f>
        <v>0</v>
      </c>
      <c r="CH15" s="42">
        <f>CC15</f>
        <v>0</v>
      </c>
      <c r="CI15" s="42">
        <f>CB15</f>
        <v>1</v>
      </c>
      <c r="CJ15" s="42">
        <f>CF15</f>
        <v>1</v>
      </c>
      <c r="CK15" s="42">
        <f>CE15</f>
        <v>2</v>
      </c>
      <c r="CM15" s="42">
        <f>IF(OR(AN14="",AP14=""),"",IF(AN14&gt;AP14,1,0))</f>
        <v>1</v>
      </c>
      <c r="CN15" s="42">
        <f>IF(OR(AN14="",AP14=""),"",IF(AN14=AP14,1,0))</f>
        <v>0</v>
      </c>
      <c r="CO15" s="42">
        <f>IF(OR(AN14="",AP14=""),"",IF(AN14&lt;AP14,1,0))</f>
        <v>0</v>
      </c>
      <c r="CP15" s="42">
        <f>IF(OR(AN14="",AP14=""),"",AN14)</f>
        <v>3</v>
      </c>
      <c r="CQ15" s="42">
        <f>IF(OR(AN14="",AP14=""),"",AP14)</f>
        <v>2</v>
      </c>
      <c r="CR15" s="42">
        <f>CO15</f>
        <v>0</v>
      </c>
      <c r="CS15" s="42">
        <f>CN15</f>
        <v>0</v>
      </c>
      <c r="CT15" s="42">
        <f>CM15</f>
        <v>1</v>
      </c>
      <c r="CU15" s="42">
        <f>CQ15</f>
        <v>2</v>
      </c>
      <c r="CV15" s="42">
        <f>CP15</f>
        <v>3</v>
      </c>
    </row>
    <row r="16" spans="1:100" ht="16.5" customHeight="1" x14ac:dyDescent="0.2">
      <c r="A16" s="10">
        <f>A13+1</f>
        <v>4</v>
      </c>
      <c r="B16" s="11" t="s">
        <v>0</v>
      </c>
      <c r="C16" s="12">
        <f>C19+1</f>
        <v>2</v>
      </c>
      <c r="D16" s="13"/>
      <c r="E16" s="13"/>
      <c r="F16" s="13"/>
      <c r="G16" s="13"/>
      <c r="H16" s="14" t="s">
        <v>1</v>
      </c>
      <c r="I16" s="15">
        <v>4</v>
      </c>
      <c r="J16" s="10">
        <f>A16</f>
        <v>4</v>
      </c>
      <c r="K16" s="11" t="s">
        <v>0</v>
      </c>
      <c r="L16" s="12">
        <f>C13</f>
        <v>3</v>
      </c>
      <c r="M16" s="13"/>
      <c r="N16" s="13"/>
      <c r="O16" s="13"/>
      <c r="P16" s="13"/>
      <c r="Q16" s="14" t="s">
        <v>1</v>
      </c>
      <c r="R16" s="15">
        <v>5</v>
      </c>
      <c r="S16" s="10">
        <f>J16</f>
        <v>4</v>
      </c>
      <c r="T16" s="11" t="s">
        <v>0</v>
      </c>
      <c r="U16" s="12">
        <f>L13</f>
        <v>4</v>
      </c>
      <c r="V16" s="13"/>
      <c r="W16" s="13"/>
      <c r="X16" s="13"/>
      <c r="Y16" s="13"/>
      <c r="Z16" s="14" t="s">
        <v>1</v>
      </c>
      <c r="AA16" s="15">
        <v>1</v>
      </c>
      <c r="AB16" s="10">
        <f>S16</f>
        <v>4</v>
      </c>
      <c r="AC16" s="11" t="s">
        <v>0</v>
      </c>
      <c r="AD16" s="12">
        <f>U13</f>
        <v>5</v>
      </c>
      <c r="AE16" s="13"/>
      <c r="AF16" s="13"/>
      <c r="AG16" s="13"/>
      <c r="AH16" s="13"/>
      <c r="AI16" s="14" t="s">
        <v>1</v>
      </c>
      <c r="AJ16" s="15">
        <v>2</v>
      </c>
      <c r="AK16" s="10">
        <f>AB16</f>
        <v>4</v>
      </c>
      <c r="AL16" s="11" t="s">
        <v>0</v>
      </c>
      <c r="AM16" s="12">
        <f>AD13</f>
        <v>1</v>
      </c>
      <c r="AN16" s="13"/>
      <c r="AO16" s="13"/>
      <c r="AP16" s="13"/>
      <c r="AQ16" s="13"/>
      <c r="AR16" s="14" t="s">
        <v>1</v>
      </c>
      <c r="AS16" s="15">
        <v>3</v>
      </c>
    </row>
    <row r="17" spans="1:100" ht="21" customHeight="1" x14ac:dyDescent="0.2">
      <c r="A17" s="38"/>
      <c r="B17" s="11"/>
      <c r="C17" s="11"/>
      <c r="D17" s="35">
        <v>4</v>
      </c>
      <c r="E17" s="32" t="s">
        <v>0</v>
      </c>
      <c r="F17" s="35">
        <v>3</v>
      </c>
      <c r="G17" s="11"/>
      <c r="H17" s="11"/>
      <c r="I17" s="39"/>
      <c r="J17" s="38"/>
      <c r="K17" s="11"/>
      <c r="L17" s="11"/>
      <c r="M17" s="35">
        <v>5</v>
      </c>
      <c r="N17" s="32" t="s">
        <v>0</v>
      </c>
      <c r="O17" s="35">
        <v>3</v>
      </c>
      <c r="P17" s="11"/>
      <c r="Q17" s="11"/>
      <c r="R17" s="39"/>
      <c r="S17" s="38"/>
      <c r="T17" s="11"/>
      <c r="U17" s="11"/>
      <c r="V17" s="35">
        <v>7</v>
      </c>
      <c r="W17" s="32" t="s">
        <v>0</v>
      </c>
      <c r="X17" s="35">
        <v>1</v>
      </c>
      <c r="Y17" s="11"/>
      <c r="Z17" s="11"/>
      <c r="AA17" s="39"/>
      <c r="AB17" s="38"/>
      <c r="AC17" s="11"/>
      <c r="AD17" s="11"/>
      <c r="AE17" s="35">
        <v>5</v>
      </c>
      <c r="AF17" s="32" t="s">
        <v>0</v>
      </c>
      <c r="AG17" s="35">
        <v>3</v>
      </c>
      <c r="AH17" s="11"/>
      <c r="AI17" s="11"/>
      <c r="AJ17" s="39"/>
      <c r="AK17" s="38"/>
      <c r="AL17" s="11"/>
      <c r="AM17" s="11"/>
      <c r="AN17" s="35">
        <v>4</v>
      </c>
      <c r="AO17" s="32" t="s">
        <v>0</v>
      </c>
      <c r="AP17" s="35">
        <v>5</v>
      </c>
      <c r="AQ17" s="11"/>
      <c r="AR17" s="11"/>
      <c r="AS17" s="39"/>
    </row>
    <row r="18" spans="1:100" ht="16.5" customHeight="1" x14ac:dyDescent="0.2">
      <c r="A18" s="37" t="str">
        <f>VLOOKUP(A16,$A$23:$H$42,2,0)</f>
        <v>CORUJEIRA</v>
      </c>
      <c r="B18" s="8"/>
      <c r="C18" s="8"/>
      <c r="D18" s="8"/>
      <c r="E18" s="8"/>
      <c r="F18" s="8"/>
      <c r="G18" s="8"/>
      <c r="H18" s="8"/>
      <c r="I18" s="36" t="str">
        <f>VLOOKUP(C16,$M$23:$T$42,2,0)</f>
        <v>OLINO</v>
      </c>
      <c r="J18" s="37" t="str">
        <f>VLOOKUP(J16,$A$23:$H$42,2,0)</f>
        <v>CORUJEIRA</v>
      </c>
      <c r="K18" s="8"/>
      <c r="L18" s="8"/>
      <c r="M18" s="8"/>
      <c r="N18" s="8"/>
      <c r="O18" s="8"/>
      <c r="P18" s="8"/>
      <c r="Q18" s="8"/>
      <c r="R18" s="36" t="str">
        <f>I15</f>
        <v>JERONIMO</v>
      </c>
      <c r="S18" s="37" t="str">
        <f>J18</f>
        <v>CORUJEIRA</v>
      </c>
      <c r="T18" s="8"/>
      <c r="U18" s="8"/>
      <c r="V18" s="8"/>
      <c r="W18" s="8"/>
      <c r="X18" s="8"/>
      <c r="Y18" s="8"/>
      <c r="Z18" s="8"/>
      <c r="AA18" s="36" t="str">
        <f>R15</f>
        <v>CAFÚ</v>
      </c>
      <c r="AB18" s="37" t="str">
        <f>S18</f>
        <v>CORUJEIRA</v>
      </c>
      <c r="AC18" s="8"/>
      <c r="AD18" s="8"/>
      <c r="AE18" s="8"/>
      <c r="AF18" s="8"/>
      <c r="AG18" s="8"/>
      <c r="AH18" s="8"/>
      <c r="AI18" s="8"/>
      <c r="AJ18" s="36" t="s">
        <v>108</v>
      </c>
      <c r="AK18" s="37" t="str">
        <f>AB18</f>
        <v>CORUJEIRA</v>
      </c>
      <c r="AL18" s="8"/>
      <c r="AM18" s="8"/>
      <c r="AN18" s="8"/>
      <c r="AO18" s="8"/>
      <c r="AP18" s="8"/>
      <c r="AQ18" s="8"/>
      <c r="AR18" s="8"/>
      <c r="AS18" s="36" t="s">
        <v>104</v>
      </c>
      <c r="AU18" s="42">
        <f>IF(OR(D17="",F17=""),"",IF(D17&gt;F17,1,0))</f>
        <v>1</v>
      </c>
      <c r="AV18" s="42">
        <f>IF(OR(D17="",F17=""),"",IF(D17=F17,1,0))</f>
        <v>0</v>
      </c>
      <c r="AW18" s="42">
        <f>IF(OR(D17="",F17=""),"",IF(D17&lt;F17,1,0))</f>
        <v>0</v>
      </c>
      <c r="AX18" s="42">
        <f>IF(OR(D17="",F17=""),"",D17)</f>
        <v>4</v>
      </c>
      <c r="AY18" s="42">
        <f>IF(OR(D17="",F17=""),"",F17)</f>
        <v>3</v>
      </c>
      <c r="AZ18" s="42">
        <f>AW18</f>
        <v>0</v>
      </c>
      <c r="BA18" s="42">
        <f>AV18</f>
        <v>0</v>
      </c>
      <c r="BB18" s="42">
        <f>AU18</f>
        <v>1</v>
      </c>
      <c r="BC18" s="42">
        <f>AY18</f>
        <v>3</v>
      </c>
      <c r="BD18" s="42">
        <f>AX18</f>
        <v>4</v>
      </c>
      <c r="BF18" s="42">
        <f>IF(OR(M17="",O17=""),"",IF(M17&gt;O17,1,0))</f>
        <v>1</v>
      </c>
      <c r="BG18" s="42">
        <f>IF(OR(M17="",O17=""),"",IF(M17=O17,1,0))</f>
        <v>0</v>
      </c>
      <c r="BH18" s="42">
        <f>IF(OR(M17="",O17=""),"",IF(M17&lt;O17,1,0))</f>
        <v>0</v>
      </c>
      <c r="BI18" s="42">
        <f>IF(OR(M17="",O17=""),"",M17)</f>
        <v>5</v>
      </c>
      <c r="BJ18" s="42">
        <f>IF(OR(M17="",O17=""),"",O17)</f>
        <v>3</v>
      </c>
      <c r="BK18" s="42">
        <f>BH18</f>
        <v>0</v>
      </c>
      <c r="BL18" s="42">
        <f>BG18</f>
        <v>0</v>
      </c>
      <c r="BM18" s="42">
        <f>BF18</f>
        <v>1</v>
      </c>
      <c r="BN18" s="42">
        <f>BJ18</f>
        <v>3</v>
      </c>
      <c r="BO18" s="42">
        <f>BI18</f>
        <v>5</v>
      </c>
      <c r="BQ18" s="42">
        <f>IF(OR(V17="",X17=""),"",IF(V17&gt;X17,1,0))</f>
        <v>1</v>
      </c>
      <c r="BR18" s="42">
        <f>IF(OR(V17="",X17=""),"",IF(V17=X17,1,0))</f>
        <v>0</v>
      </c>
      <c r="BS18" s="42">
        <f>IF(OR(V17="",X17=""),"",IF(V17&lt;X17,1,0))</f>
        <v>0</v>
      </c>
      <c r="BT18" s="42">
        <f>IF(OR(V17="",X17=""),"",V17)</f>
        <v>7</v>
      </c>
      <c r="BU18" s="42">
        <f>IF(OR(V17="",X17=""),"",X17)</f>
        <v>1</v>
      </c>
      <c r="BV18" s="42">
        <f>BS18</f>
        <v>0</v>
      </c>
      <c r="BW18" s="42">
        <f>BR18</f>
        <v>0</v>
      </c>
      <c r="BX18" s="42">
        <f>BQ18</f>
        <v>1</v>
      </c>
      <c r="BY18" s="42">
        <f>BU18</f>
        <v>1</v>
      </c>
      <c r="BZ18" s="42">
        <f>BT18</f>
        <v>7</v>
      </c>
      <c r="CB18" s="42">
        <f>IF(OR(AE17="",AG17=""),"",IF(AE17&gt;AG17,1,0))</f>
        <v>1</v>
      </c>
      <c r="CC18" s="42">
        <f>IF(OR(AE17="",AG17=""),"",IF(AE17=AG17,1,0))</f>
        <v>0</v>
      </c>
      <c r="CD18" s="42">
        <f>IF(OR(AE17="",AG17=""),"",IF(AE17&lt;AG17,1,0))</f>
        <v>0</v>
      </c>
      <c r="CE18" s="42">
        <f>IF(OR(AE17="",AG17=""),"",AE17)</f>
        <v>5</v>
      </c>
      <c r="CF18" s="42">
        <f>IF(OR(AE17="",AG17=""),"",AG17)</f>
        <v>3</v>
      </c>
      <c r="CG18" s="42">
        <f>CD18</f>
        <v>0</v>
      </c>
      <c r="CH18" s="42">
        <f>CC18</f>
        <v>0</v>
      </c>
      <c r="CI18" s="42">
        <f>CB18</f>
        <v>1</v>
      </c>
      <c r="CJ18" s="42">
        <f>CF18</f>
        <v>3</v>
      </c>
      <c r="CK18" s="42">
        <f>CE18</f>
        <v>5</v>
      </c>
      <c r="CM18" s="42">
        <f>IF(OR(AN17="",AP17=""),"",IF(AN17&gt;AP17,1,0))</f>
        <v>0</v>
      </c>
      <c r="CN18" s="42">
        <f>IF(OR(AN17="",AP17=""),"",IF(AN17=AP17,1,0))</f>
        <v>0</v>
      </c>
      <c r="CO18" s="42">
        <f>IF(OR(AN17="",AP17=""),"",IF(AN17&lt;AP17,1,0))</f>
        <v>1</v>
      </c>
      <c r="CP18" s="42">
        <f>IF(OR(AN17="",AP17=""),"",AN17)</f>
        <v>4</v>
      </c>
      <c r="CQ18" s="42">
        <f>IF(OR(AN17="",AP17=""),"",AP17)</f>
        <v>5</v>
      </c>
      <c r="CR18" s="42">
        <f>CO18</f>
        <v>1</v>
      </c>
      <c r="CS18" s="42">
        <f>CN18</f>
        <v>0</v>
      </c>
      <c r="CT18" s="42">
        <f>CM18</f>
        <v>0</v>
      </c>
      <c r="CU18" s="42">
        <f>CQ18</f>
        <v>5</v>
      </c>
      <c r="CV18" s="42">
        <f>CP18</f>
        <v>4</v>
      </c>
    </row>
    <row r="19" spans="1:100" ht="16.5" customHeight="1" x14ac:dyDescent="0.2">
      <c r="A19" s="10">
        <f>A16+1</f>
        <v>5</v>
      </c>
      <c r="B19" s="11" t="s">
        <v>0</v>
      </c>
      <c r="C19" s="12">
        <v>1</v>
      </c>
      <c r="D19" s="13"/>
      <c r="E19" s="13"/>
      <c r="F19" s="13"/>
      <c r="G19" s="13"/>
      <c r="H19" s="14" t="s">
        <v>1</v>
      </c>
      <c r="I19" s="15">
        <v>5</v>
      </c>
      <c r="J19" s="10">
        <f>A19</f>
        <v>5</v>
      </c>
      <c r="K19" s="11" t="s">
        <v>0</v>
      </c>
      <c r="L19" s="12">
        <f>C16</f>
        <v>2</v>
      </c>
      <c r="M19" s="13"/>
      <c r="N19" s="13"/>
      <c r="O19" s="13"/>
      <c r="P19" s="13"/>
      <c r="Q19" s="14" t="s">
        <v>1</v>
      </c>
      <c r="R19" s="15">
        <v>1</v>
      </c>
      <c r="S19" s="10">
        <f>J19</f>
        <v>5</v>
      </c>
      <c r="T19" s="11" t="s">
        <v>0</v>
      </c>
      <c r="U19" s="12">
        <f>L16</f>
        <v>3</v>
      </c>
      <c r="V19" s="13"/>
      <c r="W19" s="13"/>
      <c r="X19" s="13"/>
      <c r="Y19" s="13"/>
      <c r="Z19" s="14" t="s">
        <v>1</v>
      </c>
      <c r="AA19" s="15">
        <v>2</v>
      </c>
      <c r="AB19" s="10">
        <f>S19</f>
        <v>5</v>
      </c>
      <c r="AC19" s="11" t="s">
        <v>0</v>
      </c>
      <c r="AD19" s="12">
        <f>U16</f>
        <v>4</v>
      </c>
      <c r="AE19" s="13"/>
      <c r="AF19" s="13"/>
      <c r="AG19" s="13"/>
      <c r="AH19" s="13"/>
      <c r="AI19" s="14" t="s">
        <v>1</v>
      </c>
      <c r="AJ19" s="15">
        <v>3</v>
      </c>
      <c r="AK19" s="10">
        <f>AB19</f>
        <v>5</v>
      </c>
      <c r="AL19" s="11" t="s">
        <v>0</v>
      </c>
      <c r="AM19" s="12">
        <f>AD16</f>
        <v>5</v>
      </c>
      <c r="AN19" s="13"/>
      <c r="AO19" s="13"/>
      <c r="AP19" s="13"/>
      <c r="AQ19" s="13"/>
      <c r="AR19" s="14" t="s">
        <v>1</v>
      </c>
      <c r="AS19" s="15">
        <v>4</v>
      </c>
    </row>
    <row r="20" spans="1:100" ht="21" customHeight="1" x14ac:dyDescent="0.2">
      <c r="A20" s="38"/>
      <c r="B20" s="11"/>
      <c r="C20" s="11"/>
      <c r="D20" s="35">
        <v>5</v>
      </c>
      <c r="E20" s="32" t="s">
        <v>0</v>
      </c>
      <c r="F20" s="35">
        <v>3</v>
      </c>
      <c r="G20" s="11"/>
      <c r="H20" s="11"/>
      <c r="I20" s="39"/>
      <c r="J20" s="38"/>
      <c r="K20" s="11"/>
      <c r="L20" s="11"/>
      <c r="M20" s="35">
        <v>5</v>
      </c>
      <c r="N20" s="32" t="s">
        <v>0</v>
      </c>
      <c r="O20" s="35">
        <v>3</v>
      </c>
      <c r="P20" s="11"/>
      <c r="Q20" s="11"/>
      <c r="R20" s="39"/>
      <c r="S20" s="38"/>
      <c r="T20" s="11"/>
      <c r="U20" s="11"/>
      <c r="V20" s="35">
        <v>1</v>
      </c>
      <c r="W20" s="32" t="s">
        <v>0</v>
      </c>
      <c r="X20" s="35">
        <v>5</v>
      </c>
      <c r="Y20" s="11"/>
      <c r="Z20" s="11"/>
      <c r="AA20" s="39"/>
      <c r="AB20" s="38"/>
      <c r="AC20" s="11"/>
      <c r="AD20" s="11"/>
      <c r="AE20" s="35">
        <v>4</v>
      </c>
      <c r="AF20" s="32" t="s">
        <v>0</v>
      </c>
      <c r="AG20" s="35">
        <v>2</v>
      </c>
      <c r="AH20" s="11"/>
      <c r="AI20" s="11"/>
      <c r="AJ20" s="39"/>
      <c r="AK20" s="38"/>
      <c r="AL20" s="11"/>
      <c r="AM20" s="11"/>
      <c r="AN20" s="35">
        <v>5</v>
      </c>
      <c r="AO20" s="32" t="s">
        <v>0</v>
      </c>
      <c r="AP20" s="35">
        <v>2</v>
      </c>
      <c r="AQ20" s="11"/>
      <c r="AR20" s="11"/>
      <c r="AS20" s="39"/>
    </row>
    <row r="21" spans="1:100" ht="16.5" customHeight="1" x14ac:dyDescent="0.2">
      <c r="A21" s="37" t="str">
        <f>VLOOKUP(A19,$A$23:$H$42,2,0)</f>
        <v>HENRIQUE</v>
      </c>
      <c r="B21" s="8"/>
      <c r="C21" s="8"/>
      <c r="D21" s="8"/>
      <c r="E21" s="8"/>
      <c r="F21" s="8"/>
      <c r="G21" s="8"/>
      <c r="H21" s="8"/>
      <c r="I21" s="36" t="str">
        <f>VLOOKUP(C19,$M$23:$T$42,2,0)</f>
        <v>JULIO</v>
      </c>
      <c r="J21" s="37" t="str">
        <f>VLOOKUP(J19,$A$23:$H$42,2,0)</f>
        <v>HENRIQUE</v>
      </c>
      <c r="K21" s="8"/>
      <c r="L21" s="8"/>
      <c r="M21" s="8"/>
      <c r="N21" s="8"/>
      <c r="O21" s="8"/>
      <c r="P21" s="8"/>
      <c r="Q21" s="8"/>
      <c r="R21" s="36" t="str">
        <f>I18</f>
        <v>OLINO</v>
      </c>
      <c r="S21" s="37" t="s">
        <v>97</v>
      </c>
      <c r="T21" s="8"/>
      <c r="U21" s="8"/>
      <c r="V21" s="8"/>
      <c r="W21" s="8"/>
      <c r="X21" s="8"/>
      <c r="Y21" s="8"/>
      <c r="Z21" s="8"/>
      <c r="AA21" s="36" t="str">
        <f>R18</f>
        <v>JERONIMO</v>
      </c>
      <c r="AB21" s="37" t="s">
        <v>100</v>
      </c>
      <c r="AC21" s="8"/>
      <c r="AD21" s="8"/>
      <c r="AE21" s="8"/>
      <c r="AF21" s="8"/>
      <c r="AG21" s="8"/>
      <c r="AH21" s="8"/>
      <c r="AI21" s="8"/>
      <c r="AJ21" s="36" t="str">
        <f>AA18</f>
        <v>CAFÚ</v>
      </c>
      <c r="AK21" s="37" t="str">
        <f>AB21</f>
        <v>LENNON</v>
      </c>
      <c r="AL21" s="8"/>
      <c r="AM21" s="8"/>
      <c r="AN21" s="8"/>
      <c r="AO21" s="8"/>
      <c r="AP21" s="8"/>
      <c r="AQ21" s="8"/>
      <c r="AR21" s="8"/>
      <c r="AS21" s="36" t="s">
        <v>108</v>
      </c>
      <c r="AU21" s="42">
        <f>IF(OR(D20="",F20=""),"",IF(D20&gt;F20,1,0))</f>
        <v>1</v>
      </c>
      <c r="AV21" s="42">
        <f>IF(OR(D20="",F20=""),"",IF(D20=F20,1,0))</f>
        <v>0</v>
      </c>
      <c r="AW21" s="42">
        <f>IF(OR(D20="",F20=""),"",IF(D20&lt;F20,1,0))</f>
        <v>0</v>
      </c>
      <c r="AX21" s="42">
        <f>IF(OR(D20="",F20=""),"",D20)</f>
        <v>5</v>
      </c>
      <c r="AY21" s="42">
        <f>IF(OR(D20="",F20=""),"",F20)</f>
        <v>3</v>
      </c>
      <c r="AZ21" s="42">
        <f>AW21</f>
        <v>0</v>
      </c>
      <c r="BA21" s="42">
        <f>AV21</f>
        <v>0</v>
      </c>
      <c r="BB21" s="42">
        <f>AU21</f>
        <v>1</v>
      </c>
      <c r="BC21" s="42">
        <f>AY21</f>
        <v>3</v>
      </c>
      <c r="BD21" s="42">
        <f>AX21</f>
        <v>5</v>
      </c>
      <c r="BF21" s="42">
        <f>IF(OR(M20="",O20=""),"",IF(M20&gt;O20,1,0))</f>
        <v>1</v>
      </c>
      <c r="BG21" s="42">
        <f>IF(OR(M20="",O20=""),"",IF(M20=O20,1,0))</f>
        <v>0</v>
      </c>
      <c r="BH21" s="42">
        <f>IF(OR(M20="",O20=""),"",IF(M20&lt;O20,1,0))</f>
        <v>0</v>
      </c>
      <c r="BI21" s="42">
        <f>IF(OR(M20="",O20=""),"",M20)</f>
        <v>5</v>
      </c>
      <c r="BJ21" s="42">
        <f>IF(OR(M20="",O20=""),"",O20)</f>
        <v>3</v>
      </c>
      <c r="BK21" s="42">
        <f>BH21</f>
        <v>0</v>
      </c>
      <c r="BL21" s="42">
        <f>BG21</f>
        <v>0</v>
      </c>
      <c r="BM21" s="42">
        <f>BF21</f>
        <v>1</v>
      </c>
      <c r="BN21" s="42">
        <f>BJ21</f>
        <v>3</v>
      </c>
      <c r="BO21" s="42">
        <f>BI21</f>
        <v>5</v>
      </c>
      <c r="BQ21" s="42">
        <f>IF(OR(V20="",X20=""),"",IF(V20&gt;X20,1,0))</f>
        <v>0</v>
      </c>
      <c r="BR21" s="42">
        <f>IF(OR(V20="",X20=""),"",IF(V20=X20,1,0))</f>
        <v>0</v>
      </c>
      <c r="BS21" s="42">
        <f>IF(OR(V20="",X20=""),"",IF(V20&lt;X20,1,0))</f>
        <v>1</v>
      </c>
      <c r="BT21" s="42">
        <f>IF(OR(V20="",X20=""),"",V20)</f>
        <v>1</v>
      </c>
      <c r="BU21" s="42">
        <f>IF(OR(V20="",X20=""),"",X20)</f>
        <v>5</v>
      </c>
      <c r="BV21" s="42">
        <f>BS21</f>
        <v>1</v>
      </c>
      <c r="BW21" s="42">
        <f>BR21</f>
        <v>0</v>
      </c>
      <c r="BX21" s="42">
        <f>BQ21</f>
        <v>0</v>
      </c>
      <c r="BY21" s="42">
        <f>BU21</f>
        <v>5</v>
      </c>
      <c r="BZ21" s="42">
        <f>BT21</f>
        <v>1</v>
      </c>
      <c r="CB21" s="42">
        <f>IF(OR(AE20="",AG20=""),"",IF(AE20&gt;AG20,1,0))</f>
        <v>1</v>
      </c>
      <c r="CC21" s="42">
        <f>IF(OR(AE20="",AG20=""),"",IF(AE20=AG20,1,0))</f>
        <v>0</v>
      </c>
      <c r="CD21" s="42">
        <f>IF(OR(AE20="",AG20=""),"",IF(AE20&lt;AG20,1,0))</f>
        <v>0</v>
      </c>
      <c r="CE21" s="42">
        <f>IF(OR(AE20="",AG20=""),"",AE20)</f>
        <v>4</v>
      </c>
      <c r="CF21" s="42">
        <f>IF(OR(AE20="",AG20=""),"",AG20)</f>
        <v>2</v>
      </c>
      <c r="CG21" s="42">
        <f>CD21</f>
        <v>0</v>
      </c>
      <c r="CH21" s="42">
        <f>CC21</f>
        <v>0</v>
      </c>
      <c r="CI21" s="42">
        <f>CB21</f>
        <v>1</v>
      </c>
      <c r="CJ21" s="42">
        <f>CF21</f>
        <v>2</v>
      </c>
      <c r="CK21" s="42">
        <f>CE21</f>
        <v>4</v>
      </c>
      <c r="CM21" s="42">
        <f>IF(OR(AN20="",AP20=""),"",IF(AN20&gt;AP20,1,0))</f>
        <v>1</v>
      </c>
      <c r="CN21" s="42">
        <f>IF(OR(AN20="",AP20=""),"",IF(AN20=AP20,1,0))</f>
        <v>0</v>
      </c>
      <c r="CO21" s="42">
        <f>IF(OR(AN20="",AP20=""),"",IF(AN20&lt;AP20,1,0))</f>
        <v>0</v>
      </c>
      <c r="CP21" s="42">
        <f>IF(OR(AN20="",AP20=""),"",AN20)</f>
        <v>5</v>
      </c>
      <c r="CQ21" s="42">
        <f>IF(OR(AN20="",AP20=""),"",AP20)</f>
        <v>2</v>
      </c>
      <c r="CR21" s="42">
        <f>CO21</f>
        <v>0</v>
      </c>
      <c r="CS21" s="42">
        <f>CN21</f>
        <v>0</v>
      </c>
      <c r="CT21" s="42">
        <f>CM21</f>
        <v>1</v>
      </c>
      <c r="CU21" s="42">
        <f>CQ21</f>
        <v>2</v>
      </c>
      <c r="CV21" s="42">
        <f>CP21</f>
        <v>5</v>
      </c>
    </row>
    <row r="22" spans="1:100" ht="21" customHeight="1" x14ac:dyDescent="0.2">
      <c r="A22" s="17" t="s">
        <v>14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17" t="s">
        <v>15</v>
      </c>
      <c r="N22" s="20"/>
      <c r="O22" s="20"/>
      <c r="P22" s="20"/>
      <c r="Q22" s="20"/>
      <c r="R22" s="17"/>
      <c r="S22" s="20"/>
      <c r="T22" s="20"/>
      <c r="U22" s="20"/>
      <c r="V22" s="20"/>
      <c r="W22" s="20"/>
      <c r="X22" s="20"/>
      <c r="Y22" s="5"/>
      <c r="Z22" s="5"/>
      <c r="AA22" s="5"/>
      <c r="AB22" s="5"/>
      <c r="AC22" s="5"/>
      <c r="AE22" s="16" t="s">
        <v>20</v>
      </c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114"/>
    </row>
    <row r="23" spans="1:100" s="27" customFormat="1" ht="21" customHeight="1" x14ac:dyDescent="0.25">
      <c r="A23" s="24">
        <v>1</v>
      </c>
      <c r="B23" s="169" t="s">
        <v>103</v>
      </c>
      <c r="C23" s="170"/>
      <c r="D23" s="170"/>
      <c r="E23" s="170"/>
      <c r="F23" s="170"/>
      <c r="G23" s="170"/>
      <c r="H23" s="179"/>
      <c r="I23" s="28" t="s">
        <v>8</v>
      </c>
      <c r="J23" s="26"/>
      <c r="K23" s="167">
        <v>1773</v>
      </c>
      <c r="L23" s="168"/>
      <c r="M23" s="24">
        <v>1</v>
      </c>
      <c r="N23" s="169" t="s">
        <v>104</v>
      </c>
      <c r="O23" s="170"/>
      <c r="P23" s="170"/>
      <c r="Q23" s="170"/>
      <c r="R23" s="170"/>
      <c r="S23" s="170"/>
      <c r="T23" s="170"/>
      <c r="U23" s="28" t="s">
        <v>22</v>
      </c>
      <c r="V23" s="26"/>
      <c r="W23" s="167">
        <v>492</v>
      </c>
      <c r="X23" s="168"/>
      <c r="AE23" s="33" t="s">
        <v>19</v>
      </c>
      <c r="AF23" s="25"/>
      <c r="AG23" s="186">
        <v>45745</v>
      </c>
      <c r="AH23" s="186"/>
      <c r="AI23" s="186"/>
      <c r="AJ23" s="186"/>
      <c r="AK23" s="186"/>
      <c r="AL23" s="186"/>
      <c r="AM23" s="186"/>
      <c r="AN23" s="186"/>
      <c r="AO23" s="186"/>
      <c r="AP23" s="186"/>
      <c r="AQ23" s="186"/>
      <c r="AR23" s="186"/>
      <c r="AS23" s="186"/>
    </row>
    <row r="24" spans="1:100" s="27" customFormat="1" ht="21" customHeight="1" x14ac:dyDescent="0.25">
      <c r="A24" s="24">
        <v>2</v>
      </c>
      <c r="B24" s="169" t="s">
        <v>94</v>
      </c>
      <c r="C24" s="170"/>
      <c r="D24" s="170"/>
      <c r="E24" s="170"/>
      <c r="F24" s="170"/>
      <c r="G24" s="170"/>
      <c r="H24" s="179"/>
      <c r="I24" s="28" t="s">
        <v>8</v>
      </c>
      <c r="J24" s="26"/>
      <c r="K24" s="167">
        <v>846</v>
      </c>
      <c r="L24" s="168"/>
      <c r="M24" s="24">
        <v>2</v>
      </c>
      <c r="N24" s="169" t="s">
        <v>105</v>
      </c>
      <c r="O24" s="170"/>
      <c r="P24" s="170"/>
      <c r="Q24" s="170"/>
      <c r="R24" s="170"/>
      <c r="S24" s="170"/>
      <c r="T24" s="170"/>
      <c r="U24" s="28" t="s">
        <v>22</v>
      </c>
      <c r="V24" s="26"/>
      <c r="W24" s="167">
        <v>2290</v>
      </c>
      <c r="X24" s="168"/>
    </row>
    <row r="25" spans="1:100" s="27" customFormat="1" ht="21" customHeight="1" x14ac:dyDescent="0.25">
      <c r="A25" s="24">
        <v>3</v>
      </c>
      <c r="B25" s="169" t="s">
        <v>96</v>
      </c>
      <c r="C25" s="170"/>
      <c r="D25" s="170"/>
      <c r="E25" s="170"/>
      <c r="F25" s="170"/>
      <c r="G25" s="170"/>
      <c r="H25" s="179"/>
      <c r="I25" s="28" t="s">
        <v>8</v>
      </c>
      <c r="J25" s="26"/>
      <c r="K25" s="167">
        <v>159</v>
      </c>
      <c r="L25" s="168"/>
      <c r="M25" s="24">
        <v>3</v>
      </c>
      <c r="N25" s="169" t="s">
        <v>110</v>
      </c>
      <c r="O25" s="170"/>
      <c r="P25" s="170"/>
      <c r="Q25" s="170"/>
      <c r="R25" s="170"/>
      <c r="S25" s="170"/>
      <c r="T25" s="170"/>
      <c r="U25" s="28" t="s">
        <v>22</v>
      </c>
      <c r="V25" s="26"/>
      <c r="W25" s="167">
        <v>884</v>
      </c>
      <c r="X25" s="168"/>
      <c r="AA25" s="34" t="s">
        <v>21</v>
      </c>
    </row>
    <row r="26" spans="1:100" s="27" customFormat="1" ht="21" customHeight="1" x14ac:dyDescent="0.25">
      <c r="A26" s="24">
        <v>4</v>
      </c>
      <c r="B26" s="169" t="s">
        <v>101</v>
      </c>
      <c r="C26" s="170"/>
      <c r="D26" s="170"/>
      <c r="E26" s="170"/>
      <c r="F26" s="170"/>
      <c r="G26" s="170"/>
      <c r="H26" s="179"/>
      <c r="I26" s="28" t="s">
        <v>8</v>
      </c>
      <c r="J26" s="26"/>
      <c r="K26" s="167">
        <v>499</v>
      </c>
      <c r="L26" s="168"/>
      <c r="M26" s="24">
        <v>4</v>
      </c>
      <c r="N26" s="169" t="s">
        <v>106</v>
      </c>
      <c r="O26" s="170"/>
      <c r="P26" s="170"/>
      <c r="Q26" s="170"/>
      <c r="R26" s="170"/>
      <c r="S26" s="170"/>
      <c r="T26" s="170"/>
      <c r="U26" s="28" t="s">
        <v>22</v>
      </c>
      <c r="V26" s="26"/>
      <c r="W26" s="167">
        <v>1250</v>
      </c>
      <c r="X26" s="168"/>
      <c r="AA26" s="180" t="s">
        <v>92</v>
      </c>
      <c r="AB26" s="181"/>
      <c r="AC26" s="181"/>
      <c r="AD26" s="181"/>
      <c r="AE26" s="181"/>
      <c r="AF26" s="181"/>
      <c r="AG26" s="182"/>
      <c r="AH26" s="171">
        <f>AQ4</f>
        <v>42</v>
      </c>
      <c r="AI26" s="172"/>
      <c r="AJ26" s="176" t="s">
        <v>3</v>
      </c>
      <c r="AK26" s="177">
        <f>AS4</f>
        <v>8</v>
      </c>
      <c r="AL26" s="171"/>
      <c r="AM26" s="180" t="s">
        <v>111</v>
      </c>
      <c r="AN26" s="181"/>
      <c r="AO26" s="181"/>
      <c r="AP26" s="181"/>
      <c r="AQ26" s="181"/>
      <c r="AR26" s="181"/>
      <c r="AS26" s="182"/>
    </row>
    <row r="27" spans="1:100" s="27" customFormat="1" ht="21" customHeight="1" x14ac:dyDescent="0.25">
      <c r="A27" s="24">
        <v>5</v>
      </c>
      <c r="B27" s="169" t="s">
        <v>97</v>
      </c>
      <c r="C27" s="170"/>
      <c r="D27" s="170"/>
      <c r="E27" s="170"/>
      <c r="F27" s="170"/>
      <c r="G27" s="170"/>
      <c r="H27" s="179"/>
      <c r="I27" s="28" t="s">
        <v>8</v>
      </c>
      <c r="J27" s="26"/>
      <c r="K27" s="167">
        <v>1049</v>
      </c>
      <c r="L27" s="168"/>
      <c r="M27" s="24">
        <v>5</v>
      </c>
      <c r="N27" s="169" t="s">
        <v>107</v>
      </c>
      <c r="O27" s="170"/>
      <c r="P27" s="170"/>
      <c r="Q27" s="170"/>
      <c r="R27" s="170"/>
      <c r="S27" s="170"/>
      <c r="T27" s="170"/>
      <c r="U27" s="28" t="s">
        <v>22</v>
      </c>
      <c r="V27" s="26"/>
      <c r="W27" s="167">
        <v>2597</v>
      </c>
      <c r="X27" s="168"/>
      <c r="Y27" s="31"/>
      <c r="Z27" s="31"/>
      <c r="AA27" s="183"/>
      <c r="AB27" s="184"/>
      <c r="AC27" s="184"/>
      <c r="AD27" s="184"/>
      <c r="AE27" s="184"/>
      <c r="AF27" s="184"/>
      <c r="AG27" s="185"/>
      <c r="AH27" s="173"/>
      <c r="AI27" s="174"/>
      <c r="AJ27" s="176"/>
      <c r="AK27" s="178"/>
      <c r="AL27" s="173"/>
      <c r="AM27" s="183"/>
      <c r="AN27" s="184"/>
      <c r="AO27" s="184"/>
      <c r="AP27" s="184"/>
      <c r="AQ27" s="184"/>
      <c r="AR27" s="184"/>
      <c r="AS27" s="185"/>
    </row>
    <row r="28" spans="1:100" s="27" customFormat="1" ht="21" customHeight="1" x14ac:dyDescent="0.25">
      <c r="A28" s="24" t="s">
        <v>9</v>
      </c>
      <c r="B28" s="169" t="s">
        <v>100</v>
      </c>
      <c r="C28" s="170"/>
      <c r="D28" s="170"/>
      <c r="E28" s="170"/>
      <c r="F28" s="170"/>
      <c r="G28" s="170"/>
      <c r="H28" s="179"/>
      <c r="I28" s="28" t="s">
        <v>8</v>
      </c>
      <c r="J28" s="26"/>
      <c r="K28" s="167">
        <v>487</v>
      </c>
      <c r="L28" s="168"/>
      <c r="M28" s="24" t="s">
        <v>9</v>
      </c>
      <c r="N28" s="159" t="s">
        <v>108</v>
      </c>
      <c r="O28" s="160"/>
      <c r="P28" s="160"/>
      <c r="Q28" s="160"/>
      <c r="R28" s="160"/>
      <c r="S28" s="160"/>
      <c r="T28" s="160"/>
      <c r="U28" s="28" t="s">
        <v>22</v>
      </c>
      <c r="V28" s="26"/>
      <c r="W28" s="167">
        <v>1135</v>
      </c>
      <c r="X28" s="168"/>
      <c r="Y28" s="31"/>
      <c r="Z28" s="31"/>
      <c r="AA28" s="31"/>
      <c r="AB28" s="31"/>
    </row>
    <row r="29" spans="1:100" s="27" customFormat="1" ht="21" customHeight="1" x14ac:dyDescent="0.25">
      <c r="A29" s="24" t="s">
        <v>10</v>
      </c>
      <c r="B29" s="169" t="s">
        <v>95</v>
      </c>
      <c r="C29" s="170"/>
      <c r="D29" s="170"/>
      <c r="E29" s="170"/>
      <c r="F29" s="170"/>
      <c r="G29" s="170"/>
      <c r="H29" s="179"/>
      <c r="I29" s="28" t="s">
        <v>8</v>
      </c>
      <c r="J29" s="26"/>
      <c r="K29" s="167">
        <v>1755</v>
      </c>
      <c r="L29" s="168"/>
      <c r="M29" s="24" t="s">
        <v>10</v>
      </c>
      <c r="N29" s="159" t="s">
        <v>109</v>
      </c>
      <c r="O29" s="160"/>
      <c r="P29" s="160"/>
      <c r="Q29" s="160"/>
      <c r="R29" s="160"/>
      <c r="S29" s="160"/>
      <c r="T29" s="160"/>
      <c r="U29" s="28" t="s">
        <v>22</v>
      </c>
      <c r="V29" s="26"/>
      <c r="W29" s="167">
        <v>2314</v>
      </c>
      <c r="X29" s="168"/>
      <c r="Y29" s="31"/>
      <c r="Z29" s="31"/>
      <c r="AA29" s="110"/>
      <c r="AB29" s="110"/>
      <c r="AC29" s="110"/>
      <c r="AD29" s="110"/>
      <c r="AE29" s="110"/>
      <c r="AF29" s="110"/>
      <c r="AG29" s="110"/>
      <c r="AM29" s="110"/>
      <c r="AN29" s="110"/>
      <c r="AO29" s="110"/>
      <c r="AP29" s="110"/>
      <c r="AQ29" s="110"/>
      <c r="AR29" s="110"/>
      <c r="AS29" s="110"/>
    </row>
    <row r="30" spans="1:100" s="27" customFormat="1" ht="21" customHeight="1" x14ac:dyDescent="0.25">
      <c r="A30" s="24" t="s">
        <v>11</v>
      </c>
      <c r="B30" s="169" t="s">
        <v>102</v>
      </c>
      <c r="C30" s="170"/>
      <c r="D30" s="170"/>
      <c r="E30" s="170"/>
      <c r="F30" s="170"/>
      <c r="G30" s="170"/>
      <c r="H30" s="179"/>
      <c r="I30" s="28" t="s">
        <v>8</v>
      </c>
      <c r="J30" s="26"/>
      <c r="K30" s="167">
        <v>499</v>
      </c>
      <c r="L30" s="168"/>
      <c r="M30" s="24" t="s">
        <v>11</v>
      </c>
      <c r="N30" s="169"/>
      <c r="O30" s="170"/>
      <c r="P30" s="170"/>
      <c r="Q30" s="170"/>
      <c r="R30" s="170"/>
      <c r="S30" s="170"/>
      <c r="T30" s="170"/>
      <c r="U30" s="28" t="s">
        <v>22</v>
      </c>
      <c r="V30" s="26"/>
      <c r="W30" s="167"/>
      <c r="X30" s="168"/>
      <c r="Y30" s="31"/>
      <c r="Z30" s="31"/>
      <c r="AA30" s="30" t="s">
        <v>17</v>
      </c>
      <c r="AB30" s="29"/>
      <c r="AC30" s="29"/>
      <c r="AD30" s="29"/>
      <c r="AE30" s="29"/>
      <c r="AF30" s="29"/>
      <c r="AG30" s="29"/>
      <c r="AM30" s="30" t="s">
        <v>18</v>
      </c>
      <c r="AN30" s="29"/>
      <c r="AO30" s="29"/>
      <c r="AP30" s="29"/>
      <c r="AQ30" s="29"/>
      <c r="AR30" s="29"/>
      <c r="AS30" s="29"/>
    </row>
    <row r="31" spans="1:100" s="27" customFormat="1" ht="21" customHeight="1" x14ac:dyDescent="0.25">
      <c r="A31" s="24" t="s">
        <v>12</v>
      </c>
      <c r="B31" s="169" t="s">
        <v>98</v>
      </c>
      <c r="C31" s="170"/>
      <c r="D31" s="170"/>
      <c r="E31" s="170"/>
      <c r="F31" s="170"/>
      <c r="G31" s="170"/>
      <c r="H31" s="179"/>
      <c r="I31" s="28" t="s">
        <v>8</v>
      </c>
      <c r="J31" s="26"/>
      <c r="K31" s="167">
        <v>2083</v>
      </c>
      <c r="L31" s="168"/>
      <c r="M31" s="24" t="s">
        <v>12</v>
      </c>
      <c r="N31" s="169"/>
      <c r="O31" s="170"/>
      <c r="P31" s="170"/>
      <c r="Q31" s="170"/>
      <c r="R31" s="170"/>
      <c r="S31" s="170"/>
      <c r="T31" s="170"/>
      <c r="U31" s="28" t="s">
        <v>22</v>
      </c>
      <c r="V31" s="26"/>
      <c r="W31" s="167"/>
      <c r="X31" s="168"/>
      <c r="Y31" s="31"/>
      <c r="Z31" s="31"/>
      <c r="AA31" s="31"/>
      <c r="AB31" s="31"/>
      <c r="AG31" s="110"/>
      <c r="AH31" s="110"/>
      <c r="AI31" s="110"/>
      <c r="AJ31" s="110"/>
      <c r="AK31" s="110"/>
      <c r="AL31" s="110"/>
      <c r="AM31" s="110"/>
      <c r="AN31" s="110"/>
    </row>
    <row r="32" spans="1:100" s="27" customFormat="1" ht="21" customHeight="1" x14ac:dyDescent="0.25">
      <c r="A32" s="24" t="s">
        <v>13</v>
      </c>
      <c r="B32" s="169"/>
      <c r="C32" s="170"/>
      <c r="D32" s="170"/>
      <c r="E32" s="170"/>
      <c r="F32" s="170"/>
      <c r="G32" s="170"/>
      <c r="H32" s="179"/>
      <c r="I32" s="28" t="s">
        <v>8</v>
      </c>
      <c r="J32" s="26"/>
      <c r="K32" s="167"/>
      <c r="L32" s="168"/>
      <c r="M32" s="24" t="s">
        <v>13</v>
      </c>
      <c r="N32" s="169"/>
      <c r="O32" s="170"/>
      <c r="P32" s="170"/>
      <c r="Q32" s="170"/>
      <c r="R32" s="170"/>
      <c r="S32" s="170"/>
      <c r="T32" s="170"/>
      <c r="U32" s="28" t="s">
        <v>22</v>
      </c>
      <c r="V32" s="26"/>
      <c r="W32" s="167"/>
      <c r="X32" s="168"/>
      <c r="Y32" s="31"/>
      <c r="Z32" s="31"/>
      <c r="AA32" s="31"/>
      <c r="AB32" s="31"/>
      <c r="AG32" s="30" t="s">
        <v>16</v>
      </c>
      <c r="AH32" s="29"/>
      <c r="AI32" s="29"/>
      <c r="AJ32" s="29"/>
      <c r="AK32" s="29"/>
      <c r="AL32" s="29"/>
      <c r="AM32" s="29"/>
      <c r="AN32" s="29"/>
    </row>
    <row r="33" spans="1:40" s="27" customFormat="1" ht="21" customHeight="1" outlineLevel="1" x14ac:dyDescent="0.25">
      <c r="A33" s="24" t="s">
        <v>80</v>
      </c>
      <c r="B33" s="169"/>
      <c r="C33" s="170"/>
      <c r="D33" s="170"/>
      <c r="E33" s="170"/>
      <c r="F33" s="170"/>
      <c r="G33" s="170"/>
      <c r="H33" s="179"/>
      <c r="I33" s="28" t="s">
        <v>8</v>
      </c>
      <c r="J33" s="26"/>
      <c r="K33" s="167"/>
      <c r="L33" s="168"/>
      <c r="M33" s="24" t="s">
        <v>80</v>
      </c>
      <c r="N33" s="169"/>
      <c r="O33" s="170"/>
      <c r="P33" s="170"/>
      <c r="Q33" s="170"/>
      <c r="R33" s="170"/>
      <c r="S33" s="170"/>
      <c r="T33" s="170"/>
      <c r="U33" s="28" t="s">
        <v>22</v>
      </c>
      <c r="V33" s="26"/>
      <c r="W33" s="167"/>
      <c r="X33" s="168"/>
      <c r="Y33" s="31"/>
      <c r="Z33" s="31"/>
      <c r="AA33" s="31"/>
      <c r="AB33" s="31"/>
      <c r="AG33" s="30"/>
      <c r="AH33" s="29"/>
      <c r="AI33" s="29"/>
      <c r="AJ33" s="29"/>
      <c r="AK33" s="29"/>
      <c r="AL33" s="29"/>
      <c r="AM33" s="29"/>
      <c r="AN33" s="29"/>
    </row>
    <row r="34" spans="1:40" s="27" customFormat="1" ht="21" customHeight="1" outlineLevel="1" x14ac:dyDescent="0.25">
      <c r="A34" s="24" t="s">
        <v>81</v>
      </c>
      <c r="B34" s="169"/>
      <c r="C34" s="170"/>
      <c r="D34" s="170"/>
      <c r="E34" s="170"/>
      <c r="F34" s="170"/>
      <c r="G34" s="170"/>
      <c r="H34" s="179"/>
      <c r="I34" s="28" t="s">
        <v>8</v>
      </c>
      <c r="J34" s="26"/>
      <c r="K34" s="167"/>
      <c r="L34" s="168"/>
      <c r="M34" s="24" t="s">
        <v>81</v>
      </c>
      <c r="N34" s="169"/>
      <c r="O34" s="170"/>
      <c r="P34" s="170"/>
      <c r="Q34" s="170"/>
      <c r="R34" s="170"/>
      <c r="S34" s="170"/>
      <c r="T34" s="170"/>
      <c r="U34" s="28" t="s">
        <v>22</v>
      </c>
      <c r="V34" s="26"/>
      <c r="W34" s="167"/>
      <c r="X34" s="168"/>
      <c r="Y34" s="31"/>
      <c r="Z34" s="31"/>
      <c r="AA34" s="31"/>
      <c r="AB34" s="31"/>
      <c r="AG34" s="30"/>
      <c r="AH34" s="29"/>
      <c r="AI34" s="29"/>
      <c r="AJ34" s="29"/>
      <c r="AK34" s="29"/>
      <c r="AL34" s="29"/>
      <c r="AM34" s="29"/>
      <c r="AN34" s="29"/>
    </row>
    <row r="35" spans="1:40" s="27" customFormat="1" ht="21" customHeight="1" outlineLevel="1" x14ac:dyDescent="0.25">
      <c r="A35" s="24" t="s">
        <v>82</v>
      </c>
      <c r="B35" s="169"/>
      <c r="C35" s="170"/>
      <c r="D35" s="170"/>
      <c r="E35" s="170"/>
      <c r="F35" s="170"/>
      <c r="G35" s="170"/>
      <c r="H35" s="179"/>
      <c r="I35" s="28" t="s">
        <v>8</v>
      </c>
      <c r="J35" s="26"/>
      <c r="K35" s="167"/>
      <c r="L35" s="168"/>
      <c r="M35" s="24" t="s">
        <v>82</v>
      </c>
      <c r="N35" s="169"/>
      <c r="O35" s="170"/>
      <c r="P35" s="170"/>
      <c r="Q35" s="170"/>
      <c r="R35" s="170"/>
      <c r="S35" s="170"/>
      <c r="T35" s="170"/>
      <c r="U35" s="28" t="s">
        <v>22</v>
      </c>
      <c r="V35" s="26"/>
      <c r="W35" s="167"/>
      <c r="X35" s="168"/>
      <c r="Y35" s="31"/>
      <c r="Z35" s="31"/>
      <c r="AA35" s="31"/>
      <c r="AB35" s="31"/>
      <c r="AG35" s="30"/>
      <c r="AH35" s="29"/>
      <c r="AI35" s="29"/>
      <c r="AJ35" s="29"/>
      <c r="AK35" s="29"/>
      <c r="AL35" s="29"/>
      <c r="AM35" s="29"/>
      <c r="AN35" s="29"/>
    </row>
    <row r="36" spans="1:40" s="27" customFormat="1" ht="21" customHeight="1" outlineLevel="1" x14ac:dyDescent="0.25">
      <c r="A36" s="24" t="s">
        <v>83</v>
      </c>
      <c r="B36" s="169"/>
      <c r="C36" s="170"/>
      <c r="D36" s="170"/>
      <c r="E36" s="170"/>
      <c r="F36" s="170"/>
      <c r="G36" s="170"/>
      <c r="H36" s="179"/>
      <c r="I36" s="28" t="s">
        <v>8</v>
      </c>
      <c r="J36" s="26"/>
      <c r="K36" s="167"/>
      <c r="L36" s="168"/>
      <c r="M36" s="24" t="s">
        <v>83</v>
      </c>
      <c r="N36" s="169"/>
      <c r="O36" s="170"/>
      <c r="P36" s="170"/>
      <c r="Q36" s="170"/>
      <c r="R36" s="170"/>
      <c r="S36" s="170"/>
      <c r="T36" s="170"/>
      <c r="U36" s="28" t="s">
        <v>22</v>
      </c>
      <c r="V36" s="26"/>
      <c r="W36" s="167"/>
      <c r="X36" s="168"/>
      <c r="Y36" s="31"/>
      <c r="Z36" s="31"/>
      <c r="AA36" s="31"/>
      <c r="AB36" s="31"/>
      <c r="AG36" s="30"/>
      <c r="AH36" s="29"/>
      <c r="AI36" s="29"/>
      <c r="AJ36" s="29"/>
      <c r="AK36" s="29"/>
      <c r="AL36" s="29"/>
      <c r="AM36" s="29"/>
      <c r="AN36" s="29"/>
    </row>
    <row r="37" spans="1:40" s="27" customFormat="1" ht="21" customHeight="1" outlineLevel="1" x14ac:dyDescent="0.25">
      <c r="A37" s="24" t="s">
        <v>84</v>
      </c>
      <c r="B37" s="169"/>
      <c r="C37" s="170"/>
      <c r="D37" s="170"/>
      <c r="E37" s="170"/>
      <c r="F37" s="170"/>
      <c r="G37" s="170"/>
      <c r="H37" s="179"/>
      <c r="I37" s="28" t="s">
        <v>8</v>
      </c>
      <c r="J37" s="26"/>
      <c r="K37" s="167"/>
      <c r="L37" s="168"/>
      <c r="M37" s="24" t="s">
        <v>84</v>
      </c>
      <c r="N37" s="169"/>
      <c r="O37" s="170"/>
      <c r="P37" s="170"/>
      <c r="Q37" s="170"/>
      <c r="R37" s="170"/>
      <c r="S37" s="170"/>
      <c r="T37" s="170"/>
      <c r="U37" s="28" t="s">
        <v>22</v>
      </c>
      <c r="V37" s="26"/>
      <c r="W37" s="167"/>
      <c r="X37" s="168"/>
      <c r="Y37" s="31"/>
      <c r="Z37" s="31"/>
      <c r="AA37" s="31"/>
      <c r="AB37" s="31"/>
      <c r="AG37" s="30"/>
      <c r="AH37" s="29"/>
      <c r="AI37" s="29"/>
      <c r="AJ37" s="29"/>
      <c r="AK37" s="29"/>
      <c r="AL37" s="29"/>
      <c r="AM37" s="29"/>
      <c r="AN37" s="29"/>
    </row>
    <row r="38" spans="1:40" s="27" customFormat="1" ht="21" customHeight="1" outlineLevel="1" x14ac:dyDescent="0.25">
      <c r="A38" s="24" t="s">
        <v>85</v>
      </c>
      <c r="B38" s="169"/>
      <c r="C38" s="170"/>
      <c r="D38" s="170"/>
      <c r="E38" s="170"/>
      <c r="F38" s="170"/>
      <c r="G38" s="170"/>
      <c r="H38" s="179"/>
      <c r="I38" s="28" t="s">
        <v>8</v>
      </c>
      <c r="J38" s="26"/>
      <c r="K38" s="167"/>
      <c r="L38" s="168"/>
      <c r="M38" s="24" t="s">
        <v>85</v>
      </c>
      <c r="N38" s="169"/>
      <c r="O38" s="170"/>
      <c r="P38" s="170"/>
      <c r="Q38" s="170"/>
      <c r="R38" s="170"/>
      <c r="S38" s="170"/>
      <c r="T38" s="170"/>
      <c r="U38" s="28" t="s">
        <v>22</v>
      </c>
      <c r="V38" s="26"/>
      <c r="W38" s="167"/>
      <c r="X38" s="168"/>
      <c r="Y38" s="31"/>
      <c r="Z38" s="31"/>
      <c r="AA38" s="31"/>
      <c r="AB38" s="31"/>
      <c r="AG38" s="30"/>
      <c r="AH38" s="29"/>
      <c r="AI38" s="29"/>
      <c r="AJ38" s="29"/>
      <c r="AK38" s="29"/>
      <c r="AL38" s="29"/>
      <c r="AM38" s="29"/>
      <c r="AN38" s="29"/>
    </row>
    <row r="39" spans="1:40" s="27" customFormat="1" ht="21" customHeight="1" outlineLevel="1" x14ac:dyDescent="0.25">
      <c r="A39" s="24" t="s">
        <v>86</v>
      </c>
      <c r="B39" s="169"/>
      <c r="C39" s="170"/>
      <c r="D39" s="170"/>
      <c r="E39" s="170"/>
      <c r="F39" s="170"/>
      <c r="G39" s="170"/>
      <c r="H39" s="179"/>
      <c r="I39" s="28" t="s">
        <v>8</v>
      </c>
      <c r="J39" s="26"/>
      <c r="K39" s="167"/>
      <c r="L39" s="168"/>
      <c r="M39" s="24" t="s">
        <v>86</v>
      </c>
      <c r="N39" s="169"/>
      <c r="O39" s="170"/>
      <c r="P39" s="170"/>
      <c r="Q39" s="170"/>
      <c r="R39" s="170"/>
      <c r="S39" s="170"/>
      <c r="T39" s="170"/>
      <c r="U39" s="28" t="s">
        <v>22</v>
      </c>
      <c r="V39" s="26"/>
      <c r="W39" s="167"/>
      <c r="X39" s="168"/>
      <c r="Y39" s="31"/>
      <c r="Z39" s="31"/>
      <c r="AA39" s="31"/>
      <c r="AB39" s="31"/>
      <c r="AG39" s="30"/>
      <c r="AH39" s="29"/>
      <c r="AI39" s="29"/>
      <c r="AJ39" s="29"/>
      <c r="AK39" s="29"/>
      <c r="AL39" s="29"/>
      <c r="AM39" s="29"/>
      <c r="AN39" s="29"/>
    </row>
    <row r="40" spans="1:40" s="27" customFormat="1" ht="21" customHeight="1" outlineLevel="1" x14ac:dyDescent="0.25">
      <c r="A40" s="24" t="s">
        <v>87</v>
      </c>
      <c r="B40" s="169"/>
      <c r="C40" s="170"/>
      <c r="D40" s="170"/>
      <c r="E40" s="170"/>
      <c r="F40" s="170"/>
      <c r="G40" s="170"/>
      <c r="H40" s="179"/>
      <c r="I40" s="28" t="s">
        <v>8</v>
      </c>
      <c r="J40" s="26"/>
      <c r="K40" s="167"/>
      <c r="L40" s="168"/>
      <c r="M40" s="24" t="s">
        <v>87</v>
      </c>
      <c r="N40" s="169"/>
      <c r="O40" s="170"/>
      <c r="P40" s="170"/>
      <c r="Q40" s="170"/>
      <c r="R40" s="170"/>
      <c r="S40" s="170"/>
      <c r="T40" s="170"/>
      <c r="U40" s="28" t="s">
        <v>22</v>
      </c>
      <c r="V40" s="26"/>
      <c r="W40" s="167"/>
      <c r="X40" s="168"/>
      <c r="Y40" s="31"/>
      <c r="Z40" s="31"/>
      <c r="AA40" s="31"/>
      <c r="AB40" s="31"/>
      <c r="AG40" s="30"/>
      <c r="AH40" s="29"/>
      <c r="AI40" s="29"/>
      <c r="AJ40" s="29"/>
      <c r="AK40" s="29"/>
      <c r="AL40" s="29"/>
      <c r="AM40" s="29"/>
      <c r="AN40" s="29"/>
    </row>
    <row r="41" spans="1:40" s="27" customFormat="1" ht="21" customHeight="1" outlineLevel="1" x14ac:dyDescent="0.25">
      <c r="A41" s="24" t="s">
        <v>88</v>
      </c>
      <c r="B41" s="169"/>
      <c r="C41" s="170"/>
      <c r="D41" s="170"/>
      <c r="E41" s="170"/>
      <c r="F41" s="170"/>
      <c r="G41" s="170"/>
      <c r="H41" s="179"/>
      <c r="I41" s="28" t="s">
        <v>8</v>
      </c>
      <c r="J41" s="26"/>
      <c r="K41" s="167"/>
      <c r="L41" s="168"/>
      <c r="M41" s="24" t="s">
        <v>88</v>
      </c>
      <c r="N41" s="169"/>
      <c r="O41" s="170"/>
      <c r="P41" s="170"/>
      <c r="Q41" s="170"/>
      <c r="R41" s="170"/>
      <c r="S41" s="170"/>
      <c r="T41" s="170"/>
      <c r="U41" s="28" t="s">
        <v>22</v>
      </c>
      <c r="V41" s="26"/>
      <c r="W41" s="167"/>
      <c r="X41" s="168"/>
      <c r="Y41" s="31"/>
      <c r="Z41" s="31"/>
      <c r="AA41" s="31"/>
      <c r="AB41" s="31"/>
      <c r="AG41" s="30"/>
      <c r="AH41" s="29"/>
      <c r="AI41" s="29"/>
      <c r="AJ41" s="29"/>
      <c r="AK41" s="29"/>
      <c r="AL41" s="29"/>
      <c r="AM41" s="29"/>
      <c r="AN41" s="29"/>
    </row>
    <row r="42" spans="1:40" s="27" customFormat="1" ht="21" customHeight="1" outlineLevel="1" x14ac:dyDescent="0.25">
      <c r="A42" s="24" t="s">
        <v>89</v>
      </c>
      <c r="B42" s="169"/>
      <c r="C42" s="170"/>
      <c r="D42" s="170"/>
      <c r="E42" s="170"/>
      <c r="F42" s="170"/>
      <c r="G42" s="170"/>
      <c r="H42" s="179"/>
      <c r="I42" s="28" t="s">
        <v>8</v>
      </c>
      <c r="J42" s="26"/>
      <c r="K42" s="167"/>
      <c r="L42" s="168"/>
      <c r="M42" s="24" t="s">
        <v>89</v>
      </c>
      <c r="N42" s="169"/>
      <c r="O42" s="170"/>
      <c r="P42" s="170"/>
      <c r="Q42" s="170"/>
      <c r="R42" s="170"/>
      <c r="S42" s="170"/>
      <c r="T42" s="170"/>
      <c r="U42" s="28" t="s">
        <v>22</v>
      </c>
      <c r="V42" s="26"/>
      <c r="W42" s="167"/>
      <c r="X42" s="168"/>
      <c r="Y42" s="31"/>
      <c r="Z42" s="31"/>
      <c r="AA42" s="31"/>
      <c r="AB42" s="31"/>
      <c r="AG42" s="30"/>
      <c r="AH42" s="29"/>
      <c r="AI42" s="29"/>
      <c r="AJ42" s="29"/>
      <c r="AK42" s="29"/>
      <c r="AL42" s="29"/>
      <c r="AM42" s="29"/>
      <c r="AN42" s="29"/>
    </row>
  </sheetData>
  <sheetProtection sheet="1" selectLockedCells="1"/>
  <mergeCells count="116">
    <mergeCell ref="B42:H42"/>
    <mergeCell ref="K42:L42"/>
    <mergeCell ref="N42:T42"/>
    <mergeCell ref="W42:X42"/>
    <mergeCell ref="B40:H40"/>
    <mergeCell ref="K40:L40"/>
    <mergeCell ref="N40:T40"/>
    <mergeCell ref="W40:X40"/>
    <mergeCell ref="B41:H41"/>
    <mergeCell ref="K41:L41"/>
    <mergeCell ref="N41:T41"/>
    <mergeCell ref="W41:X41"/>
    <mergeCell ref="B38:H38"/>
    <mergeCell ref="K38:L38"/>
    <mergeCell ref="N38:T38"/>
    <mergeCell ref="W38:X38"/>
    <mergeCell ref="B39:H39"/>
    <mergeCell ref="K39:L39"/>
    <mergeCell ref="N39:T39"/>
    <mergeCell ref="W39:X39"/>
    <mergeCell ref="B36:H36"/>
    <mergeCell ref="K36:L36"/>
    <mergeCell ref="N36:T36"/>
    <mergeCell ref="W36:X36"/>
    <mergeCell ref="B37:H37"/>
    <mergeCell ref="K37:L37"/>
    <mergeCell ref="N37:T37"/>
    <mergeCell ref="W37:X37"/>
    <mergeCell ref="B34:H34"/>
    <mergeCell ref="K34:L34"/>
    <mergeCell ref="N34:T34"/>
    <mergeCell ref="W34:X34"/>
    <mergeCell ref="B35:H35"/>
    <mergeCell ref="K35:L35"/>
    <mergeCell ref="N35:T35"/>
    <mergeCell ref="W35:X35"/>
    <mergeCell ref="B32:H32"/>
    <mergeCell ref="K32:L32"/>
    <mergeCell ref="N32:T32"/>
    <mergeCell ref="W32:X32"/>
    <mergeCell ref="B33:H33"/>
    <mergeCell ref="K33:L33"/>
    <mergeCell ref="N33:T33"/>
    <mergeCell ref="W33:X33"/>
    <mergeCell ref="AG23:AS23"/>
    <mergeCell ref="B23:H23"/>
    <mergeCell ref="N23:T23"/>
    <mergeCell ref="N24:T24"/>
    <mergeCell ref="N25:T25"/>
    <mergeCell ref="N26:T26"/>
    <mergeCell ref="B24:H24"/>
    <mergeCell ref="B25:H25"/>
    <mergeCell ref="B28:H28"/>
    <mergeCell ref="B29:H29"/>
    <mergeCell ref="B30:H30"/>
    <mergeCell ref="K29:L29"/>
    <mergeCell ref="K30:L30"/>
    <mergeCell ref="AM26:AS27"/>
    <mergeCell ref="AA26:AG27"/>
    <mergeCell ref="B26:H26"/>
    <mergeCell ref="B27:H27"/>
    <mergeCell ref="B31:H31"/>
    <mergeCell ref="AM1:AO1"/>
    <mergeCell ref="K28:L28"/>
    <mergeCell ref="K23:L23"/>
    <mergeCell ref="K24:L24"/>
    <mergeCell ref="K25:L25"/>
    <mergeCell ref="K26:L26"/>
    <mergeCell ref="K27:L27"/>
    <mergeCell ref="AH26:AI27"/>
    <mergeCell ref="K31:L31"/>
    <mergeCell ref="AQ1:AS1"/>
    <mergeCell ref="AJ26:AJ27"/>
    <mergeCell ref="W28:X28"/>
    <mergeCell ref="W23:X23"/>
    <mergeCell ref="W24:X24"/>
    <mergeCell ref="W25:X25"/>
    <mergeCell ref="W26:X26"/>
    <mergeCell ref="AK26:AL27"/>
    <mergeCell ref="W29:X29"/>
    <mergeCell ref="W30:X30"/>
    <mergeCell ref="W31:X31"/>
    <mergeCell ref="N30:T30"/>
    <mergeCell ref="N31:T31"/>
    <mergeCell ref="W27:X27"/>
    <mergeCell ref="N27:T27"/>
    <mergeCell ref="AQ4:AQ5"/>
    <mergeCell ref="AR4:AR5"/>
    <mergeCell ref="AL5:AL6"/>
    <mergeCell ref="AM5:AM6"/>
    <mergeCell ref="AS4:AS5"/>
    <mergeCell ref="AK5:AK6"/>
    <mergeCell ref="AH4:AH5"/>
    <mergeCell ref="AI4:AI5"/>
    <mergeCell ref="AJ4:AJ5"/>
    <mergeCell ref="AB5:AB6"/>
    <mergeCell ref="R4:R5"/>
    <mergeCell ref="AA4:AA5"/>
    <mergeCell ref="S5:S6"/>
    <mergeCell ref="T5:T6"/>
    <mergeCell ref="AC5:AC6"/>
    <mergeCell ref="AD5:AD6"/>
    <mergeCell ref="J5:J6"/>
    <mergeCell ref="K5:K6"/>
    <mergeCell ref="L5:L6"/>
    <mergeCell ref="Y4:Y5"/>
    <mergeCell ref="Z4:Z5"/>
    <mergeCell ref="P4:P5"/>
    <mergeCell ref="Q4:Q5"/>
    <mergeCell ref="U5:U6"/>
    <mergeCell ref="A5:A6"/>
    <mergeCell ref="C5:C6"/>
    <mergeCell ref="B5:B6"/>
    <mergeCell ref="G4:G5"/>
    <mergeCell ref="H4:H5"/>
    <mergeCell ref="I4:I5"/>
  </mergeCells>
  <dataValidations count="3">
    <dataValidation type="list" allowBlank="1" showInputMessage="1" showErrorMessage="1" errorTitle="FPFM - Súmula" error="Digite uma das opções a seguir:_x000a_A1, A2, B, C, M, J" sqref="AM1:AO1" xr:uid="{969210B8-B4A4-48A2-BD4F-FD967B288EBD}">
      <formula1>"A1,A2,B,C,M,J"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J9 J12 J15 J18 J21 S9 AB9 AK9 AK12 AB12 S12 S15 AB15 AK15 AK18 AB18 S18 S21 AB21 AK21" xr:uid="{A91B178C-5E4D-40F0-9CE0-F48E90DB06B7}">
      <formula1>LS_EQUIPE1</formula1>
    </dataValidation>
    <dataValidation type="list" allowBlank="1" showInputMessage="1" showErrorMessage="1" errorTitle="FPFM-Sumula Eletrônica" error="Nome digitado incorretamente. Digite o nome exatamente como foi cadastrado na lista de jogadores da equipe, ou selecione a partir da lista." sqref="R9 R12 R15 R18 R21 AA9 AJ9 AS9 AA12 AJ12 AS12 AA15 AJ15 AS15 AA18 AJ18 AS18 AA21 AJ21 AS21" xr:uid="{A40B0042-68F6-4916-ABF1-065418ABE69B}">
      <formula1>LS_EQUIPE2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FF4A5-B5C0-4895-958C-7E1AFC719223}">
  <sheetPr>
    <pageSetUpPr fitToPage="1"/>
  </sheetPr>
  <dimension ref="A1:O150"/>
  <sheetViews>
    <sheetView showGridLines="0" zoomScaleNormal="100" workbookViewId="0"/>
  </sheetViews>
  <sheetFormatPr defaultColWidth="7.7109375" defaultRowHeight="12.75" outlineLevelRow="1" outlineLevelCol="1" x14ac:dyDescent="0.2"/>
  <cols>
    <col min="1" max="1" width="6.7109375" style="46" customWidth="1"/>
    <col min="2" max="2" width="7.7109375" style="58" customWidth="1"/>
    <col min="3" max="3" width="18.7109375" style="46" customWidth="1"/>
    <col min="4" max="12" width="6.7109375" style="46" customWidth="1"/>
    <col min="13" max="13" width="7.7109375" style="46"/>
    <col min="14" max="14" width="18.85546875" style="46" hidden="1" customWidth="1" outlineLevel="1"/>
    <col min="15" max="15" width="7.7109375" style="46" collapsed="1"/>
    <col min="16" max="16384" width="7.7109375" style="46"/>
  </cols>
  <sheetData>
    <row r="1" spans="1:14" ht="25.5" x14ac:dyDescent="0.2">
      <c r="C1" s="47" t="s">
        <v>51</v>
      </c>
      <c r="D1" s="48"/>
      <c r="E1" s="48"/>
      <c r="F1" s="48"/>
      <c r="G1" s="48"/>
      <c r="H1" s="48"/>
      <c r="I1" s="48"/>
      <c r="J1" s="48"/>
      <c r="K1" s="48"/>
      <c r="L1" s="48"/>
    </row>
    <row r="2" spans="1:14" ht="6" customHeight="1" x14ac:dyDescent="0.2"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4" ht="18" customHeight="1" x14ac:dyDescent="0.2">
      <c r="C3" s="48" t="s">
        <v>37</v>
      </c>
      <c r="D3" s="67" t="str">
        <f>Súmula!AA26</f>
        <v>SCCP</v>
      </c>
      <c r="E3" s="68"/>
      <c r="F3" s="68"/>
      <c r="G3" s="69">
        <f>Súmula!AH26</f>
        <v>42</v>
      </c>
      <c r="H3" s="66" t="s">
        <v>3</v>
      </c>
      <c r="I3" s="70">
        <f>Súmula!AK26</f>
        <v>8</v>
      </c>
      <c r="J3" s="71"/>
      <c r="K3" s="71"/>
      <c r="L3" s="72" t="str">
        <f>Súmula!AM26</f>
        <v>TMJ FM</v>
      </c>
    </row>
    <row r="4" spans="1:14" ht="6" customHeight="1" x14ac:dyDescent="0.2">
      <c r="C4" s="48"/>
      <c r="D4" s="49"/>
      <c r="E4" s="49"/>
      <c r="F4" s="49"/>
      <c r="G4" s="49"/>
      <c r="H4" s="50"/>
      <c r="I4" s="50"/>
      <c r="J4" s="50"/>
      <c r="K4" s="50"/>
      <c r="L4" s="49"/>
    </row>
    <row r="5" spans="1:14" ht="18" customHeight="1" x14ac:dyDescent="0.25">
      <c r="C5" s="48" t="s">
        <v>38</v>
      </c>
      <c r="D5" s="187">
        <f>Súmula!AG23</f>
        <v>45745</v>
      </c>
      <c r="E5" s="188"/>
      <c r="F5" s="189"/>
      <c r="G5" s="49"/>
      <c r="H5" s="50"/>
      <c r="I5" s="50"/>
      <c r="J5" s="50"/>
      <c r="K5" s="51" t="s">
        <v>39</v>
      </c>
      <c r="L5" s="73" t="str">
        <f>IF(Súmula!AM1="","",Súmula!AM1)</f>
        <v>M</v>
      </c>
    </row>
    <row r="6" spans="1:14" ht="6" customHeight="1" x14ac:dyDescent="0.2"/>
    <row r="7" spans="1:14" ht="18" customHeight="1" x14ac:dyDescent="0.2">
      <c r="A7" s="76" t="s">
        <v>40</v>
      </c>
      <c r="B7" s="77" t="s">
        <v>41</v>
      </c>
      <c r="C7" s="76" t="s">
        <v>42</v>
      </c>
      <c r="D7" s="76" t="s">
        <v>43</v>
      </c>
      <c r="E7" s="76" t="s">
        <v>47</v>
      </c>
      <c r="F7" s="76" t="s">
        <v>44</v>
      </c>
      <c r="G7" s="76" t="s">
        <v>45</v>
      </c>
      <c r="H7" s="76" t="s">
        <v>46</v>
      </c>
      <c r="I7" s="76" t="s">
        <v>52</v>
      </c>
      <c r="J7" s="76" t="s">
        <v>53</v>
      </c>
      <c r="K7" s="76" t="s">
        <v>54</v>
      </c>
      <c r="L7" s="76" t="s">
        <v>55</v>
      </c>
      <c r="N7" s="76" t="s">
        <v>74</v>
      </c>
    </row>
    <row r="8" spans="1:14" ht="18.95" customHeight="1" x14ac:dyDescent="0.2">
      <c r="A8" s="52">
        <f>Súmula!A23</f>
        <v>1</v>
      </c>
      <c r="B8" s="64">
        <f>IF(C8="","",Súmula!K23)</f>
        <v>1773</v>
      </c>
      <c r="C8" s="63" t="str">
        <f>IF(Súmula!B23="","",Súmula!B23)</f>
        <v>WAGNER  LUIS</v>
      </c>
      <c r="D8" s="52">
        <f>IF(C8="","",SUM(F8:H8))</f>
        <v>3</v>
      </c>
      <c r="E8" s="81">
        <f>IF(C8="","",(F8*2)+G8)</f>
        <v>4</v>
      </c>
      <c r="F8" s="52">
        <f>IF(C8="","",(SUMIF(Súmula!$A:$A,Resumo!$C8,Súmula!AU:AU)+SUMIF(Súmula!$J:$J,Resumo!$C8,Súmula!BF:BF)+SUMIF(Súmula!$S:$S,Resumo!$C8,Súmula!BQ:BQ)+SUMIF(Súmula!$AB:$AB,Resumo!$C8,Súmula!CB:CB)+SUMIF(Súmula!$AK:$AK,Resumo!$C8,Súmula!CM:CM)))</f>
        <v>2</v>
      </c>
      <c r="G8" s="52">
        <f>IF(C8="","",(SUMIF(Súmula!$A:$A,Resumo!$C8,Súmula!AV:AV)+SUMIF(Súmula!$J:$J,Resumo!$C8,Súmula!BG:BG)+SUMIF(Súmula!$S:$S,Resumo!$C8,Súmula!BR:BR)+SUMIF(Súmula!$AB:$AB,Resumo!$C8,Súmula!CC:CC)+SUMIF(Súmula!$AK:$AK,Resumo!$C8,Súmula!CN:CN)))</f>
        <v>0</v>
      </c>
      <c r="H8" s="52">
        <f>IF(C8="","",(SUMIF(Súmula!$A:$A,Resumo!$C8,Súmula!AW:AW)+SUMIF(Súmula!$J:$J,Resumo!$C8,Súmula!BH:BH)+SUMIF(Súmula!$S:$S,Resumo!$C8,Súmula!BS:BS)+SUMIF(Súmula!$AB:$AB,Resumo!$C8,Súmula!CD:CD)+SUMIF(Súmula!$AK:$AK,Resumo!$C8,Súmula!CO:CO)))</f>
        <v>1</v>
      </c>
      <c r="I8" s="52">
        <f>IF(C8="","",(SUMIF(Súmula!$A:$A,Resumo!$C8,Súmula!AX:AX)+SUMIF(Súmula!$J:$J,Resumo!$C8,Súmula!BI:BI)+SUMIF(Súmula!$S:$S,Resumo!$C8,Súmula!BT:BT)+SUMIF(Súmula!$AB:$AB,Resumo!$C8,Súmula!CE:CE)+SUMIF(Súmula!$AK:$AK,Resumo!$C8,Súmula!CP:CP)))</f>
        <v>11</v>
      </c>
      <c r="J8" s="52">
        <f>IF(C8="","",(SUMIF(Súmula!$A:$A,Resumo!$C8,Súmula!AY:AY)+SUMIF(Súmula!$J:$J,Resumo!$C8,Súmula!BJ:BJ)+SUMIF(Súmula!$S:$S,Resumo!$C8,Súmula!BU:BU)+SUMIF(Súmula!$AB:$AB,Resumo!$C8,Súmula!CF:CF)+SUMIF(Súmula!$AK:$AK,Resumo!$C8,Súmula!CQ:CQ)))</f>
        <v>8</v>
      </c>
      <c r="K8" s="52">
        <f>IF(C8="","",I8-J8)</f>
        <v>3</v>
      </c>
      <c r="L8" s="52"/>
      <c r="N8" s="52" t="str">
        <f>IF(N9="",IF(C8="","",PROPER(C8)&amp;" "&amp;E8&amp;"/"&amp;D8*2),IF(C8="","",PROPER(C8)&amp;" "&amp;E8&amp;"/"&amp;D8*2&amp;","))</f>
        <v>Wagner  Luis 4/6,</v>
      </c>
    </row>
    <row r="9" spans="1:14" ht="18.95" customHeight="1" x14ac:dyDescent="0.2">
      <c r="A9" s="52">
        <f>Súmula!A24</f>
        <v>2</v>
      </c>
      <c r="B9" s="64">
        <f>IF(C9="","",Súmula!K24)</f>
        <v>846</v>
      </c>
      <c r="C9" s="63" t="str">
        <f>IF(Súmula!B24="","",Súmula!B24)</f>
        <v>TERUEL</v>
      </c>
      <c r="D9" s="52">
        <f t="shared" ref="D9:D16" si="0">IF(C9="","",SUM(F9:H9))</f>
        <v>3</v>
      </c>
      <c r="E9" s="81">
        <f t="shared" ref="E9:E27" si="1">IF(C9="","",(F9*2)+G9)</f>
        <v>6</v>
      </c>
      <c r="F9" s="52">
        <f>IF(C9="","",(SUMIF(Súmula!$A:$A,Resumo!$C9,Súmula!AU:AU)+SUMIF(Súmula!$J:$J,Resumo!$C9,Súmula!BF:BF)+SUMIF(Súmula!$S:$S,Resumo!$C9,Súmula!BQ:BQ)+SUMIF(Súmula!$AB:$AB,Resumo!$C9,Súmula!CB:CB)+SUMIF(Súmula!$AK:$AK,Resumo!$C9,Súmula!CM:CM)))</f>
        <v>3</v>
      </c>
      <c r="G9" s="52">
        <f>IF(C9="","",(SUMIF(Súmula!$A:$A,Resumo!$C9,Súmula!AV:AV)+SUMIF(Súmula!$J:$J,Resumo!$C9,Súmula!BG:BG)+SUMIF(Súmula!$S:$S,Resumo!$C9,Súmula!BR:BR)+SUMIF(Súmula!$AB:$AB,Resumo!$C9,Súmula!CC:CC)+SUMIF(Súmula!$AK:$AK,Resumo!$C9,Súmula!CN:CN)))</f>
        <v>0</v>
      </c>
      <c r="H9" s="52">
        <f>IF(C9="","",(SUMIF(Súmula!$A:$A,Resumo!$C9,Súmula!AW:AW)+SUMIF(Súmula!$J:$J,Resumo!$C9,Súmula!BH:BH)+SUMIF(Súmula!$S:$S,Resumo!$C9,Súmula!BS:BS)+SUMIF(Súmula!$AB:$AB,Resumo!$C9,Súmula!CD:CD)+SUMIF(Súmula!$AK:$AK,Resumo!$C9,Súmula!CO:CO)))</f>
        <v>0</v>
      </c>
      <c r="I9" s="52">
        <f>IF(C9="","",(SUMIF(Súmula!$A:$A,Resumo!$C9,Súmula!AX:AX)+SUMIF(Súmula!$J:$J,Resumo!$C9,Súmula!BI:BI)+SUMIF(Súmula!$S:$S,Resumo!$C9,Súmula!BT:BT)+SUMIF(Súmula!$AB:$AB,Resumo!$C9,Súmula!CE:CE)+SUMIF(Súmula!$AK:$AK,Resumo!$C9,Súmula!CP:CP)))</f>
        <v>13</v>
      </c>
      <c r="J9" s="52">
        <f>IF(C9="","",(SUMIF(Súmula!$A:$A,Resumo!$C9,Súmula!AY:AY)+SUMIF(Súmula!$J:$J,Resumo!$C9,Súmula!BJ:BJ)+SUMIF(Súmula!$S:$S,Resumo!$C9,Súmula!BU:BU)+SUMIF(Súmula!$AB:$AB,Resumo!$C9,Súmula!CF:CF)+SUMIF(Súmula!$AK:$AK,Resumo!$C9,Súmula!CQ:CQ)))</f>
        <v>5</v>
      </c>
      <c r="K9" s="52">
        <f t="shared" ref="K9:K16" si="2">IF(C9="","",I9-J9)</f>
        <v>8</v>
      </c>
      <c r="L9" s="52"/>
      <c r="N9" s="52" t="str">
        <f t="shared" ref="N9:N27" si="3">IF(N10="",IF(C9="","",PROPER(C9)&amp;" "&amp;E9&amp;"/"&amp;D9*2),IF(C9="","",PROPER(C9)&amp;" "&amp;E9&amp;"/"&amp;D9*2&amp;","))</f>
        <v>Teruel 6/6,</v>
      </c>
    </row>
    <row r="10" spans="1:14" ht="18.95" customHeight="1" x14ac:dyDescent="0.2">
      <c r="A10" s="52">
        <f>Súmula!A25</f>
        <v>3</v>
      </c>
      <c r="B10" s="64">
        <f>IF(C10="","",Súmula!K25)</f>
        <v>159</v>
      </c>
      <c r="C10" s="63" t="str">
        <f>IF(Súmula!B25="","",Súmula!B25)</f>
        <v>CELSO</v>
      </c>
      <c r="D10" s="52">
        <f t="shared" si="0"/>
        <v>3</v>
      </c>
      <c r="E10" s="81">
        <f t="shared" si="1"/>
        <v>4</v>
      </c>
      <c r="F10" s="52">
        <f>IF(C10="","",(SUMIF(Súmula!$A:$A,Resumo!$C10,Súmula!AU:AU)+SUMIF(Súmula!$J:$J,Resumo!$C10,Súmula!BF:BF)+SUMIF(Súmula!$S:$S,Resumo!$C10,Súmula!BQ:BQ)+SUMIF(Súmula!$AB:$AB,Resumo!$C10,Súmula!CB:CB)+SUMIF(Súmula!$AK:$AK,Resumo!$C10,Súmula!CM:CM)))</f>
        <v>2</v>
      </c>
      <c r="G10" s="52">
        <f>IF(C10="","",(SUMIF(Súmula!$A:$A,Resumo!$C10,Súmula!AV:AV)+SUMIF(Súmula!$J:$J,Resumo!$C10,Súmula!BG:BG)+SUMIF(Súmula!$S:$S,Resumo!$C10,Súmula!BR:BR)+SUMIF(Súmula!$AB:$AB,Resumo!$C10,Súmula!CC:CC)+SUMIF(Súmula!$AK:$AK,Resumo!$C10,Súmula!CN:CN)))</f>
        <v>0</v>
      </c>
      <c r="H10" s="52">
        <f>IF(C10="","",(SUMIF(Súmula!$A:$A,Resumo!$C10,Súmula!AW:AW)+SUMIF(Súmula!$J:$J,Resumo!$C10,Súmula!BH:BH)+SUMIF(Súmula!$S:$S,Resumo!$C10,Súmula!BS:BS)+SUMIF(Súmula!$AB:$AB,Resumo!$C10,Súmula!CD:CD)+SUMIF(Súmula!$AK:$AK,Resumo!$C10,Súmula!CO:CO)))</f>
        <v>1</v>
      </c>
      <c r="I10" s="52">
        <f>IF(C10="","",(SUMIF(Súmula!$A:$A,Resumo!$C10,Súmula!AX:AX)+SUMIF(Súmula!$J:$J,Resumo!$C10,Súmula!BI:BI)+SUMIF(Súmula!$S:$S,Resumo!$C10,Súmula!BT:BT)+SUMIF(Súmula!$AB:$AB,Resumo!$C10,Súmula!CE:CE)+SUMIF(Súmula!$AK:$AK,Resumo!$C10,Súmula!CP:CP)))</f>
        <v>11</v>
      </c>
      <c r="J10" s="52">
        <f>IF(C10="","",(SUMIF(Súmula!$A:$A,Resumo!$C10,Súmula!AY:AY)+SUMIF(Súmula!$J:$J,Resumo!$C10,Súmula!BJ:BJ)+SUMIF(Súmula!$S:$S,Resumo!$C10,Súmula!BU:BU)+SUMIF(Súmula!$AB:$AB,Resumo!$C10,Súmula!CF:CF)+SUMIF(Súmula!$AK:$AK,Resumo!$C10,Súmula!CQ:CQ)))</f>
        <v>10</v>
      </c>
      <c r="K10" s="52">
        <f t="shared" si="2"/>
        <v>1</v>
      </c>
      <c r="L10" s="52"/>
      <c r="N10" s="52" t="str">
        <f t="shared" si="3"/>
        <v>Celso 4/6,</v>
      </c>
    </row>
    <row r="11" spans="1:14" ht="18.95" customHeight="1" x14ac:dyDescent="0.2">
      <c r="A11" s="52">
        <f>Súmula!A26</f>
        <v>4</v>
      </c>
      <c r="B11" s="64">
        <f>IF(C11="","",Súmula!K26)</f>
        <v>499</v>
      </c>
      <c r="C11" s="63" t="str">
        <f>IF(Súmula!B26="","",Súmula!B26)</f>
        <v>CORUJEIRA</v>
      </c>
      <c r="D11" s="52">
        <f t="shared" si="0"/>
        <v>5</v>
      </c>
      <c r="E11" s="81">
        <f t="shared" si="1"/>
        <v>8</v>
      </c>
      <c r="F11" s="52">
        <f>IF(C11="","",(SUMIF(Súmula!$A:$A,Resumo!$C11,Súmula!AU:AU)+SUMIF(Súmula!$J:$J,Resumo!$C11,Súmula!BF:BF)+SUMIF(Súmula!$S:$S,Resumo!$C11,Súmula!BQ:BQ)+SUMIF(Súmula!$AB:$AB,Resumo!$C11,Súmula!CB:CB)+SUMIF(Súmula!$AK:$AK,Resumo!$C11,Súmula!CM:CM)))</f>
        <v>4</v>
      </c>
      <c r="G11" s="52">
        <f>IF(C11="","",(SUMIF(Súmula!$A:$A,Resumo!$C11,Súmula!AV:AV)+SUMIF(Súmula!$J:$J,Resumo!$C11,Súmula!BG:BG)+SUMIF(Súmula!$S:$S,Resumo!$C11,Súmula!BR:BR)+SUMIF(Súmula!$AB:$AB,Resumo!$C11,Súmula!CC:CC)+SUMIF(Súmula!$AK:$AK,Resumo!$C11,Súmula!CN:CN)))</f>
        <v>0</v>
      </c>
      <c r="H11" s="52">
        <f>IF(C11="","",(SUMIF(Súmula!$A:$A,Resumo!$C11,Súmula!AW:AW)+SUMIF(Súmula!$J:$J,Resumo!$C11,Súmula!BH:BH)+SUMIF(Súmula!$S:$S,Resumo!$C11,Súmula!BS:BS)+SUMIF(Súmula!$AB:$AB,Resumo!$C11,Súmula!CD:CD)+SUMIF(Súmula!$AK:$AK,Resumo!$C11,Súmula!CO:CO)))</f>
        <v>1</v>
      </c>
      <c r="I11" s="52">
        <f>IF(C11="","",(SUMIF(Súmula!$A:$A,Resumo!$C11,Súmula!AX:AX)+SUMIF(Súmula!$J:$J,Resumo!$C11,Súmula!BI:BI)+SUMIF(Súmula!$S:$S,Resumo!$C11,Súmula!BT:BT)+SUMIF(Súmula!$AB:$AB,Resumo!$C11,Súmula!CE:CE)+SUMIF(Súmula!$AK:$AK,Resumo!$C11,Súmula!CP:CP)))</f>
        <v>25</v>
      </c>
      <c r="J11" s="52">
        <f>IF(C11="","",(SUMIF(Súmula!$A:$A,Resumo!$C11,Súmula!AY:AY)+SUMIF(Súmula!$J:$J,Resumo!$C11,Súmula!BJ:BJ)+SUMIF(Súmula!$S:$S,Resumo!$C11,Súmula!BU:BU)+SUMIF(Súmula!$AB:$AB,Resumo!$C11,Súmula!CF:CF)+SUMIF(Súmula!$AK:$AK,Resumo!$C11,Súmula!CQ:CQ)))</f>
        <v>15</v>
      </c>
      <c r="K11" s="52">
        <f t="shared" si="2"/>
        <v>10</v>
      </c>
      <c r="L11" s="52"/>
      <c r="N11" s="52" t="str">
        <f t="shared" si="3"/>
        <v>Corujeira 8/10,</v>
      </c>
    </row>
    <row r="12" spans="1:14" ht="18.95" customHeight="1" x14ac:dyDescent="0.2">
      <c r="A12" s="52">
        <f>Súmula!A27</f>
        <v>5</v>
      </c>
      <c r="B12" s="64">
        <f>IF(C12="","",Súmula!K27)</f>
        <v>1049</v>
      </c>
      <c r="C12" s="63" t="str">
        <f>IF(Súmula!B27="","",Súmula!B27)</f>
        <v>HENRIQUE</v>
      </c>
      <c r="D12" s="52">
        <f t="shared" si="0"/>
        <v>3</v>
      </c>
      <c r="E12" s="81">
        <f t="shared" si="1"/>
        <v>4</v>
      </c>
      <c r="F12" s="52">
        <f>IF(C12="","",(SUMIF(Súmula!$A:$A,Resumo!$C12,Súmula!AU:AU)+SUMIF(Súmula!$J:$J,Resumo!$C12,Súmula!BF:BF)+SUMIF(Súmula!$S:$S,Resumo!$C12,Súmula!BQ:BQ)+SUMIF(Súmula!$AB:$AB,Resumo!$C12,Súmula!CB:CB)+SUMIF(Súmula!$AK:$AK,Resumo!$C12,Súmula!CM:CM)))</f>
        <v>2</v>
      </c>
      <c r="G12" s="52">
        <f>IF(C12="","",(SUMIF(Súmula!$A:$A,Resumo!$C12,Súmula!AV:AV)+SUMIF(Súmula!$J:$J,Resumo!$C12,Súmula!BG:BG)+SUMIF(Súmula!$S:$S,Resumo!$C12,Súmula!BR:BR)+SUMIF(Súmula!$AB:$AB,Resumo!$C12,Súmula!CC:CC)+SUMIF(Súmula!$AK:$AK,Resumo!$C12,Súmula!CN:CN)))</f>
        <v>0</v>
      </c>
      <c r="H12" s="52">
        <f>IF(C12="","",(SUMIF(Súmula!$A:$A,Resumo!$C12,Súmula!AW:AW)+SUMIF(Súmula!$J:$J,Resumo!$C12,Súmula!BH:BH)+SUMIF(Súmula!$S:$S,Resumo!$C12,Súmula!BS:BS)+SUMIF(Súmula!$AB:$AB,Resumo!$C12,Súmula!CD:CD)+SUMIF(Súmula!$AK:$AK,Resumo!$C12,Súmula!CO:CO)))</f>
        <v>1</v>
      </c>
      <c r="I12" s="52">
        <f>IF(C12="","",(SUMIF(Súmula!$A:$A,Resumo!$C12,Súmula!AX:AX)+SUMIF(Súmula!$J:$J,Resumo!$C12,Súmula!BI:BI)+SUMIF(Súmula!$S:$S,Resumo!$C12,Súmula!BT:BT)+SUMIF(Súmula!$AB:$AB,Resumo!$C12,Súmula!CE:CE)+SUMIF(Súmula!$AK:$AK,Resumo!$C12,Súmula!CP:CP)))</f>
        <v>11</v>
      </c>
      <c r="J12" s="52">
        <f>IF(C12="","",(SUMIF(Súmula!$A:$A,Resumo!$C12,Súmula!AY:AY)+SUMIF(Súmula!$J:$J,Resumo!$C12,Súmula!BJ:BJ)+SUMIF(Súmula!$S:$S,Resumo!$C12,Súmula!BU:BU)+SUMIF(Súmula!$AB:$AB,Resumo!$C12,Súmula!CF:CF)+SUMIF(Súmula!$AK:$AK,Resumo!$C12,Súmula!CQ:CQ)))</f>
        <v>11</v>
      </c>
      <c r="K12" s="52">
        <f t="shared" si="2"/>
        <v>0</v>
      </c>
      <c r="L12" s="52"/>
      <c r="N12" s="52" t="str">
        <f t="shared" si="3"/>
        <v>Henrique 4/6,</v>
      </c>
    </row>
    <row r="13" spans="1:14" ht="18.95" customHeight="1" x14ac:dyDescent="0.2">
      <c r="A13" s="52" t="str">
        <f>Súmula!A28</f>
        <v>R1</v>
      </c>
      <c r="B13" s="64">
        <f>IF(C13="","",Súmula!K28)</f>
        <v>487</v>
      </c>
      <c r="C13" s="63" t="str">
        <f>IF(Súmula!B28="","",Súmula!B28)</f>
        <v>LENNON</v>
      </c>
      <c r="D13" s="52">
        <f t="shared" si="0"/>
        <v>2</v>
      </c>
      <c r="E13" s="81">
        <f t="shared" si="1"/>
        <v>4</v>
      </c>
      <c r="F13" s="52">
        <f>IF(C13="","",(SUMIF(Súmula!$A:$A,Resumo!$C13,Súmula!AU:AU)+SUMIF(Súmula!$J:$J,Resumo!$C13,Súmula!BF:BF)+SUMIF(Súmula!$S:$S,Resumo!$C13,Súmula!BQ:BQ)+SUMIF(Súmula!$AB:$AB,Resumo!$C13,Súmula!CB:CB)+SUMIF(Súmula!$AK:$AK,Resumo!$C13,Súmula!CM:CM)))</f>
        <v>2</v>
      </c>
      <c r="G13" s="52">
        <f>IF(C13="","",(SUMIF(Súmula!$A:$A,Resumo!$C13,Súmula!AV:AV)+SUMIF(Súmula!$J:$J,Resumo!$C13,Súmula!BG:BG)+SUMIF(Súmula!$S:$S,Resumo!$C13,Súmula!BR:BR)+SUMIF(Súmula!$AB:$AB,Resumo!$C13,Súmula!CC:CC)+SUMIF(Súmula!$AK:$AK,Resumo!$C13,Súmula!CN:CN)))</f>
        <v>0</v>
      </c>
      <c r="H13" s="52">
        <f>IF(C13="","",(SUMIF(Súmula!$A:$A,Resumo!$C13,Súmula!AW:AW)+SUMIF(Súmula!$J:$J,Resumo!$C13,Súmula!BH:BH)+SUMIF(Súmula!$S:$S,Resumo!$C13,Súmula!BS:BS)+SUMIF(Súmula!$AB:$AB,Resumo!$C13,Súmula!CD:CD)+SUMIF(Súmula!$AK:$AK,Resumo!$C13,Súmula!CO:CO)))</f>
        <v>0</v>
      </c>
      <c r="I13" s="52">
        <f>IF(C13="","",(SUMIF(Súmula!$A:$A,Resumo!$C13,Súmula!AX:AX)+SUMIF(Súmula!$J:$J,Resumo!$C13,Súmula!BI:BI)+SUMIF(Súmula!$S:$S,Resumo!$C13,Súmula!BT:BT)+SUMIF(Súmula!$AB:$AB,Resumo!$C13,Súmula!CE:CE)+SUMIF(Súmula!$AK:$AK,Resumo!$C13,Súmula!CP:CP)))</f>
        <v>9</v>
      </c>
      <c r="J13" s="52">
        <f>IF(C13="","",(SUMIF(Súmula!$A:$A,Resumo!$C13,Súmula!AY:AY)+SUMIF(Súmula!$J:$J,Resumo!$C13,Súmula!BJ:BJ)+SUMIF(Súmula!$S:$S,Resumo!$C13,Súmula!BU:BU)+SUMIF(Súmula!$AB:$AB,Resumo!$C13,Súmula!CF:CF)+SUMIF(Súmula!$AK:$AK,Resumo!$C13,Súmula!CQ:CQ)))</f>
        <v>4</v>
      </c>
      <c r="K13" s="52">
        <f t="shared" si="2"/>
        <v>5</v>
      </c>
      <c r="L13" s="52"/>
      <c r="N13" s="52" t="str">
        <f t="shared" si="3"/>
        <v>Lennon 4/4,</v>
      </c>
    </row>
    <row r="14" spans="1:14" ht="18.95" customHeight="1" x14ac:dyDescent="0.2">
      <c r="A14" s="52" t="str">
        <f>Súmula!A29</f>
        <v>R2</v>
      </c>
      <c r="B14" s="64">
        <f>IF(C14="","",Súmula!K29)</f>
        <v>1755</v>
      </c>
      <c r="C14" s="63" t="str">
        <f>IF(Súmula!B29="","",Súmula!B29)</f>
        <v>ANOEL</v>
      </c>
      <c r="D14" s="52">
        <f t="shared" si="0"/>
        <v>2</v>
      </c>
      <c r="E14" s="81">
        <f t="shared" si="1"/>
        <v>4</v>
      </c>
      <c r="F14" s="52">
        <f>IF(C14="","",(SUMIF(Súmula!$A:$A,Resumo!$C14,Súmula!AU:AU)+SUMIF(Súmula!$J:$J,Resumo!$C14,Súmula!BF:BF)+SUMIF(Súmula!$S:$S,Resumo!$C14,Súmula!BQ:BQ)+SUMIF(Súmula!$AB:$AB,Resumo!$C14,Súmula!CB:CB)+SUMIF(Súmula!$AK:$AK,Resumo!$C14,Súmula!CM:CM)))</f>
        <v>2</v>
      </c>
      <c r="G14" s="52">
        <f>IF(C14="","",(SUMIF(Súmula!$A:$A,Resumo!$C14,Súmula!AV:AV)+SUMIF(Súmula!$J:$J,Resumo!$C14,Súmula!BG:BG)+SUMIF(Súmula!$S:$S,Resumo!$C14,Súmula!BR:BR)+SUMIF(Súmula!$AB:$AB,Resumo!$C14,Súmula!CC:CC)+SUMIF(Súmula!$AK:$AK,Resumo!$C14,Súmula!CN:CN)))</f>
        <v>0</v>
      </c>
      <c r="H14" s="52">
        <f>IF(C14="","",(SUMIF(Súmula!$A:$A,Resumo!$C14,Súmula!AW:AW)+SUMIF(Súmula!$J:$J,Resumo!$C14,Súmula!BH:BH)+SUMIF(Súmula!$S:$S,Resumo!$C14,Súmula!BS:BS)+SUMIF(Súmula!$AB:$AB,Resumo!$C14,Súmula!CD:CD)+SUMIF(Súmula!$AK:$AK,Resumo!$C14,Súmula!CO:CO)))</f>
        <v>0</v>
      </c>
      <c r="I14" s="52">
        <f>IF(C14="","",(SUMIF(Súmula!$A:$A,Resumo!$C14,Súmula!AX:AX)+SUMIF(Súmula!$J:$J,Resumo!$C14,Súmula!BI:BI)+SUMIF(Súmula!$S:$S,Resumo!$C14,Súmula!BT:BT)+SUMIF(Súmula!$AB:$AB,Resumo!$C14,Súmula!CE:CE)+SUMIF(Súmula!$AK:$AK,Resumo!$C14,Súmula!CP:CP)))</f>
        <v>9</v>
      </c>
      <c r="J14" s="52">
        <f>IF(C14="","",(SUMIF(Súmula!$A:$A,Resumo!$C14,Súmula!AY:AY)+SUMIF(Súmula!$J:$J,Resumo!$C14,Súmula!BJ:BJ)+SUMIF(Súmula!$S:$S,Resumo!$C14,Súmula!BU:BU)+SUMIF(Súmula!$AB:$AB,Resumo!$C14,Súmula!CF:CF)+SUMIF(Súmula!$AK:$AK,Resumo!$C14,Súmula!CQ:CQ)))</f>
        <v>3</v>
      </c>
      <c r="K14" s="52">
        <f t="shared" si="2"/>
        <v>6</v>
      </c>
      <c r="L14" s="52"/>
      <c r="N14" s="52" t="str">
        <f t="shared" si="3"/>
        <v>Anoel 4/4,</v>
      </c>
    </row>
    <row r="15" spans="1:14" ht="18.95" customHeight="1" x14ac:dyDescent="0.2">
      <c r="A15" s="52" t="str">
        <f>Súmula!A30</f>
        <v>R3</v>
      </c>
      <c r="B15" s="64">
        <f>IF(C15="","",Súmula!K30)</f>
        <v>499</v>
      </c>
      <c r="C15" s="63" t="str">
        <f>IF(Súmula!B30="","",Súmula!B30)</f>
        <v>LELY</v>
      </c>
      <c r="D15" s="52">
        <f t="shared" si="0"/>
        <v>2</v>
      </c>
      <c r="E15" s="81">
        <f t="shared" si="1"/>
        <v>4</v>
      </c>
      <c r="F15" s="52">
        <f>IF(C15="","",(SUMIF(Súmula!$A:$A,Resumo!$C15,Súmula!AU:AU)+SUMIF(Súmula!$J:$J,Resumo!$C15,Súmula!BF:BF)+SUMIF(Súmula!$S:$S,Resumo!$C15,Súmula!BQ:BQ)+SUMIF(Súmula!$AB:$AB,Resumo!$C15,Súmula!CB:CB)+SUMIF(Súmula!$AK:$AK,Resumo!$C15,Súmula!CM:CM)))</f>
        <v>2</v>
      </c>
      <c r="G15" s="52">
        <f>IF(C15="","",(SUMIF(Súmula!$A:$A,Resumo!$C15,Súmula!AV:AV)+SUMIF(Súmula!$J:$J,Resumo!$C15,Súmula!BG:BG)+SUMIF(Súmula!$S:$S,Resumo!$C15,Súmula!BR:BR)+SUMIF(Súmula!$AB:$AB,Resumo!$C15,Súmula!CC:CC)+SUMIF(Súmula!$AK:$AK,Resumo!$C15,Súmula!CN:CN)))</f>
        <v>0</v>
      </c>
      <c r="H15" s="52">
        <f>IF(C15="","",(SUMIF(Súmula!$A:$A,Resumo!$C15,Súmula!AW:AW)+SUMIF(Súmula!$J:$J,Resumo!$C15,Súmula!BH:BH)+SUMIF(Súmula!$S:$S,Resumo!$C15,Súmula!BS:BS)+SUMIF(Súmula!$AB:$AB,Resumo!$C15,Súmula!CD:CD)+SUMIF(Súmula!$AK:$AK,Resumo!$C15,Súmula!CO:CO)))</f>
        <v>0</v>
      </c>
      <c r="I15" s="52">
        <f>IF(C15="","",(SUMIF(Súmula!$A:$A,Resumo!$C15,Súmula!AX:AX)+SUMIF(Súmula!$J:$J,Resumo!$C15,Súmula!BI:BI)+SUMIF(Súmula!$S:$S,Resumo!$C15,Súmula!BT:BT)+SUMIF(Súmula!$AB:$AB,Resumo!$C15,Súmula!CE:CE)+SUMIF(Súmula!$AK:$AK,Resumo!$C15,Súmula!CP:CP)))</f>
        <v>12</v>
      </c>
      <c r="J15" s="52">
        <f>IF(C15="","",(SUMIF(Súmula!$A:$A,Resumo!$C15,Súmula!AY:AY)+SUMIF(Súmula!$J:$J,Resumo!$C15,Súmula!BJ:BJ)+SUMIF(Súmula!$S:$S,Resumo!$C15,Súmula!BU:BU)+SUMIF(Súmula!$AB:$AB,Resumo!$C15,Súmula!CF:CF)+SUMIF(Súmula!$AK:$AK,Resumo!$C15,Súmula!CQ:CQ)))</f>
        <v>7</v>
      </c>
      <c r="K15" s="52">
        <f t="shared" si="2"/>
        <v>5</v>
      </c>
      <c r="L15" s="52"/>
      <c r="N15" s="52" t="str">
        <f t="shared" si="3"/>
        <v>Lely 4/4,</v>
      </c>
    </row>
    <row r="16" spans="1:14" ht="18.95" customHeight="1" x14ac:dyDescent="0.2">
      <c r="A16" s="52" t="str">
        <f>Súmula!A31</f>
        <v>R4</v>
      </c>
      <c r="B16" s="64">
        <f>IF(C16="","",Súmula!K31)</f>
        <v>2083</v>
      </c>
      <c r="C16" s="63" t="str">
        <f>IF(Súmula!B31="","",Súmula!B31)</f>
        <v>CEBOLA</v>
      </c>
      <c r="D16" s="52">
        <f t="shared" si="0"/>
        <v>2</v>
      </c>
      <c r="E16" s="81">
        <f t="shared" si="1"/>
        <v>4</v>
      </c>
      <c r="F16" s="52">
        <f>IF(C16="","",(SUMIF(Súmula!$A:$A,Resumo!$C16,Súmula!AU:AU)+SUMIF(Súmula!$J:$J,Resumo!$C16,Súmula!BF:BF)+SUMIF(Súmula!$S:$S,Resumo!$C16,Súmula!BQ:BQ)+SUMIF(Súmula!$AB:$AB,Resumo!$C16,Súmula!CB:CB)+SUMIF(Súmula!$AK:$AK,Resumo!$C16,Súmula!CM:CM)))</f>
        <v>2</v>
      </c>
      <c r="G16" s="52">
        <f>IF(C16="","",(SUMIF(Súmula!$A:$A,Resumo!$C16,Súmula!AV:AV)+SUMIF(Súmula!$J:$J,Resumo!$C16,Súmula!BG:BG)+SUMIF(Súmula!$S:$S,Resumo!$C16,Súmula!BR:BR)+SUMIF(Súmula!$AB:$AB,Resumo!$C16,Súmula!CC:CC)+SUMIF(Súmula!$AK:$AK,Resumo!$C16,Súmula!CN:CN)))</f>
        <v>0</v>
      </c>
      <c r="H16" s="52">
        <f>IF(C16="","",(SUMIF(Súmula!$A:$A,Resumo!$C16,Súmula!AW:AW)+SUMIF(Súmula!$J:$J,Resumo!$C16,Súmula!BH:BH)+SUMIF(Súmula!$S:$S,Resumo!$C16,Súmula!BS:BS)+SUMIF(Súmula!$AB:$AB,Resumo!$C16,Súmula!CD:CD)+SUMIF(Súmula!$AK:$AK,Resumo!$C16,Súmula!CO:CO)))</f>
        <v>0</v>
      </c>
      <c r="I16" s="52">
        <f>IF(C16="","",(SUMIF(Súmula!$A:$A,Resumo!$C16,Súmula!AX:AX)+SUMIF(Súmula!$J:$J,Resumo!$C16,Súmula!BI:BI)+SUMIF(Súmula!$S:$S,Resumo!$C16,Súmula!BT:BT)+SUMIF(Súmula!$AB:$AB,Resumo!$C16,Súmula!CE:CE)+SUMIF(Súmula!$AK:$AK,Resumo!$C16,Súmula!CP:CP)))</f>
        <v>5</v>
      </c>
      <c r="J16" s="52">
        <f>IF(C16="","",(SUMIF(Súmula!$A:$A,Resumo!$C16,Súmula!AY:AY)+SUMIF(Súmula!$J:$J,Resumo!$C16,Súmula!BJ:BJ)+SUMIF(Súmula!$S:$S,Resumo!$C16,Súmula!BU:BU)+SUMIF(Súmula!$AB:$AB,Resumo!$C16,Súmula!CF:CF)+SUMIF(Súmula!$AK:$AK,Resumo!$C16,Súmula!CQ:CQ)))</f>
        <v>3</v>
      </c>
      <c r="K16" s="52">
        <f t="shared" si="2"/>
        <v>2</v>
      </c>
      <c r="L16" s="52"/>
      <c r="N16" s="52" t="str">
        <f t="shared" si="3"/>
        <v>Cebola 4/4</v>
      </c>
    </row>
    <row r="17" spans="1:14" ht="18.95" customHeight="1" x14ac:dyDescent="0.2">
      <c r="A17" s="52" t="str">
        <f>Súmula!A32</f>
        <v>R5</v>
      </c>
      <c r="B17" s="64" t="str">
        <f>IF(C17="","",Súmula!K32)</f>
        <v/>
      </c>
      <c r="C17" s="63" t="str">
        <f>IF(Súmula!B32="","",Súmula!B32)</f>
        <v/>
      </c>
      <c r="D17" s="52" t="str">
        <f t="shared" ref="D17:D25" si="4">IF(C17="","",SUM(F17:H17))</f>
        <v/>
      </c>
      <c r="E17" s="81" t="str">
        <f t="shared" si="1"/>
        <v/>
      </c>
      <c r="F17" s="52" t="str">
        <f>IF(C17="","",(SUMIF(Súmula!$A:$A,Resumo!$C17,Súmula!AU:AU)+SUMIF(Súmula!$J:$J,Resumo!$C17,Súmula!BF:BF)+SUMIF(Súmula!$S:$S,Resumo!$C17,Súmula!BQ:BQ)+SUMIF(Súmula!$AB:$AB,Resumo!$C17,Súmula!CB:CB)+SUMIF(Súmula!$AK:$AK,Resumo!$C17,Súmula!CM:CM)))</f>
        <v/>
      </c>
      <c r="G17" s="52" t="str">
        <f>IF(C17="","",(SUMIF(Súmula!$A:$A,Resumo!$C17,Súmula!AV:AV)+SUMIF(Súmula!$J:$J,Resumo!$C17,Súmula!BG:BG)+SUMIF(Súmula!$S:$S,Resumo!$C17,Súmula!BR:BR)+SUMIF(Súmula!$AB:$AB,Resumo!$C17,Súmula!CC:CC)+SUMIF(Súmula!$AK:$AK,Resumo!$C17,Súmula!CN:CN)))</f>
        <v/>
      </c>
      <c r="H17" s="52" t="str">
        <f>IF(C17="","",(SUMIF(Súmula!$A:$A,Resumo!$C17,Súmula!AW:AW)+SUMIF(Súmula!$J:$J,Resumo!$C17,Súmula!BH:BH)+SUMIF(Súmula!$S:$S,Resumo!$C17,Súmula!BS:BS)+SUMIF(Súmula!$AB:$AB,Resumo!$C17,Súmula!CD:CD)+SUMIF(Súmula!$AK:$AK,Resumo!$C17,Súmula!CO:CO)))</f>
        <v/>
      </c>
      <c r="I17" s="52" t="str">
        <f>IF(C17="","",(SUMIF(Súmula!$A:$A,Resumo!$C17,Súmula!AX:AX)+SUMIF(Súmula!$J:$J,Resumo!$C17,Súmula!BI:BI)+SUMIF(Súmula!$S:$S,Resumo!$C17,Súmula!BT:BT)+SUMIF(Súmula!$AB:$AB,Resumo!$C17,Súmula!CE:CE)+SUMIF(Súmula!$AK:$AK,Resumo!$C17,Súmula!CP:CP)))</f>
        <v/>
      </c>
      <c r="J17" s="52" t="str">
        <f>IF(C17="","",(SUMIF(Súmula!$A:$A,Resumo!$C17,Súmula!AY:AY)+SUMIF(Súmula!$J:$J,Resumo!$C17,Súmula!BJ:BJ)+SUMIF(Súmula!$S:$S,Resumo!$C17,Súmula!BU:BU)+SUMIF(Súmula!$AB:$AB,Resumo!$C17,Súmula!CF:CF)+SUMIF(Súmula!$AK:$AK,Resumo!$C17,Súmula!CQ:CQ)))</f>
        <v/>
      </c>
      <c r="K17" s="52" t="str">
        <f t="shared" ref="K17:K25" si="5">IF(C17="","",I17-J17)</f>
        <v/>
      </c>
      <c r="L17" s="52"/>
      <c r="N17" s="52" t="str">
        <f t="shared" si="3"/>
        <v/>
      </c>
    </row>
    <row r="18" spans="1:14" ht="18.95" customHeight="1" outlineLevel="1" x14ac:dyDescent="0.2">
      <c r="A18" s="52" t="str">
        <f>Súmula!A33</f>
        <v>R6</v>
      </c>
      <c r="B18" s="64" t="str">
        <f>IF(C18="","",Súmula!K33)</f>
        <v/>
      </c>
      <c r="C18" s="63" t="str">
        <f>IF(Súmula!B33="","",Súmula!B33)</f>
        <v/>
      </c>
      <c r="D18" s="52" t="str">
        <f t="shared" si="4"/>
        <v/>
      </c>
      <c r="E18" s="81" t="str">
        <f t="shared" si="1"/>
        <v/>
      </c>
      <c r="F18" s="52" t="str">
        <f>IF(C18="","",(SUMIF(Súmula!$A:$A,Resumo!$C18,Súmula!AU:AU)+SUMIF(Súmula!$J:$J,Resumo!$C18,Súmula!BF:BF)+SUMIF(Súmula!$S:$S,Resumo!$C18,Súmula!BQ:BQ)+SUMIF(Súmula!$AB:$AB,Resumo!$C18,Súmula!CB:CB)+SUMIF(Súmula!$AK:$AK,Resumo!$C18,Súmula!CM:CM)))</f>
        <v/>
      </c>
      <c r="G18" s="52" t="str">
        <f>IF(C18="","",(SUMIF(Súmula!$A:$A,Resumo!$C18,Súmula!AV:AV)+SUMIF(Súmula!$J:$J,Resumo!$C18,Súmula!BG:BG)+SUMIF(Súmula!$S:$S,Resumo!$C18,Súmula!BR:BR)+SUMIF(Súmula!$AB:$AB,Resumo!$C18,Súmula!CC:CC)+SUMIF(Súmula!$AK:$AK,Resumo!$C18,Súmula!CN:CN)))</f>
        <v/>
      </c>
      <c r="H18" s="52" t="str">
        <f>IF(C18="","",(SUMIF(Súmula!$A:$A,Resumo!$C18,Súmula!AW:AW)+SUMIF(Súmula!$J:$J,Resumo!$C18,Súmula!BH:BH)+SUMIF(Súmula!$S:$S,Resumo!$C18,Súmula!BS:BS)+SUMIF(Súmula!$AB:$AB,Resumo!$C18,Súmula!CD:CD)+SUMIF(Súmula!$AK:$AK,Resumo!$C18,Súmula!CO:CO)))</f>
        <v/>
      </c>
      <c r="I18" s="52" t="str">
        <f>IF(C18="","",(SUMIF(Súmula!$A:$A,Resumo!$C18,Súmula!AX:AX)+SUMIF(Súmula!$J:$J,Resumo!$C18,Súmula!BI:BI)+SUMIF(Súmula!$S:$S,Resumo!$C18,Súmula!BT:BT)+SUMIF(Súmula!$AB:$AB,Resumo!$C18,Súmula!CE:CE)+SUMIF(Súmula!$AK:$AK,Resumo!$C18,Súmula!CP:CP)))</f>
        <v/>
      </c>
      <c r="J18" s="52" t="str">
        <f>IF(C18="","",(SUMIF(Súmula!$A:$A,Resumo!$C18,Súmula!AY:AY)+SUMIF(Súmula!$J:$J,Resumo!$C18,Súmula!BJ:BJ)+SUMIF(Súmula!$S:$S,Resumo!$C18,Súmula!BU:BU)+SUMIF(Súmula!$AB:$AB,Resumo!$C18,Súmula!CF:CF)+SUMIF(Súmula!$AK:$AK,Resumo!$C18,Súmula!CQ:CQ)))</f>
        <v/>
      </c>
      <c r="K18" s="52" t="str">
        <f t="shared" si="5"/>
        <v/>
      </c>
      <c r="L18" s="52"/>
      <c r="N18" s="52" t="str">
        <f t="shared" si="3"/>
        <v/>
      </c>
    </row>
    <row r="19" spans="1:14" ht="18.95" customHeight="1" outlineLevel="1" x14ac:dyDescent="0.2">
      <c r="A19" s="52" t="str">
        <f>Súmula!A34</f>
        <v>R7</v>
      </c>
      <c r="B19" s="64" t="str">
        <f>IF(C19="","",Súmula!K34)</f>
        <v/>
      </c>
      <c r="C19" s="63" t="str">
        <f>IF(Súmula!B34="","",Súmula!B34)</f>
        <v/>
      </c>
      <c r="D19" s="52" t="str">
        <f t="shared" si="4"/>
        <v/>
      </c>
      <c r="E19" s="81" t="str">
        <f t="shared" si="1"/>
        <v/>
      </c>
      <c r="F19" s="52" t="str">
        <f>IF(C19="","",(SUMIF(Súmula!$A:$A,Resumo!$C19,Súmula!AU:AU)+SUMIF(Súmula!$J:$J,Resumo!$C19,Súmula!BF:BF)+SUMIF(Súmula!$S:$S,Resumo!$C19,Súmula!BQ:BQ)+SUMIF(Súmula!$AB:$AB,Resumo!$C19,Súmula!CB:CB)+SUMIF(Súmula!$AK:$AK,Resumo!$C19,Súmula!CM:CM)))</f>
        <v/>
      </c>
      <c r="G19" s="52" t="str">
        <f>IF(C19="","",(SUMIF(Súmula!$A:$A,Resumo!$C19,Súmula!AV:AV)+SUMIF(Súmula!$J:$J,Resumo!$C19,Súmula!BG:BG)+SUMIF(Súmula!$S:$S,Resumo!$C19,Súmula!BR:BR)+SUMIF(Súmula!$AB:$AB,Resumo!$C19,Súmula!CC:CC)+SUMIF(Súmula!$AK:$AK,Resumo!$C19,Súmula!CN:CN)))</f>
        <v/>
      </c>
      <c r="H19" s="52" t="str">
        <f>IF(C19="","",(SUMIF(Súmula!$A:$A,Resumo!$C19,Súmula!AW:AW)+SUMIF(Súmula!$J:$J,Resumo!$C19,Súmula!BH:BH)+SUMIF(Súmula!$S:$S,Resumo!$C19,Súmula!BS:BS)+SUMIF(Súmula!$AB:$AB,Resumo!$C19,Súmula!CD:CD)+SUMIF(Súmula!$AK:$AK,Resumo!$C19,Súmula!CO:CO)))</f>
        <v/>
      </c>
      <c r="I19" s="52" t="str">
        <f>IF(C19="","",(SUMIF(Súmula!$A:$A,Resumo!$C19,Súmula!AX:AX)+SUMIF(Súmula!$J:$J,Resumo!$C19,Súmula!BI:BI)+SUMIF(Súmula!$S:$S,Resumo!$C19,Súmula!BT:BT)+SUMIF(Súmula!$AB:$AB,Resumo!$C19,Súmula!CE:CE)+SUMIF(Súmula!$AK:$AK,Resumo!$C19,Súmula!CP:CP)))</f>
        <v/>
      </c>
      <c r="J19" s="52" t="str">
        <f>IF(C19="","",(SUMIF(Súmula!$A:$A,Resumo!$C19,Súmula!AY:AY)+SUMIF(Súmula!$J:$J,Resumo!$C19,Súmula!BJ:BJ)+SUMIF(Súmula!$S:$S,Resumo!$C19,Súmula!BU:BU)+SUMIF(Súmula!$AB:$AB,Resumo!$C19,Súmula!CF:CF)+SUMIF(Súmula!$AK:$AK,Resumo!$C19,Súmula!CQ:CQ)))</f>
        <v/>
      </c>
      <c r="K19" s="52" t="str">
        <f t="shared" si="5"/>
        <v/>
      </c>
      <c r="L19" s="52"/>
      <c r="N19" s="52" t="str">
        <f t="shared" si="3"/>
        <v/>
      </c>
    </row>
    <row r="20" spans="1:14" ht="18.95" customHeight="1" outlineLevel="1" x14ac:dyDescent="0.2">
      <c r="A20" s="52" t="str">
        <f>Súmula!A35</f>
        <v>R8</v>
      </c>
      <c r="B20" s="64" t="str">
        <f>IF(C20="","",Súmula!K35)</f>
        <v/>
      </c>
      <c r="C20" s="63" t="str">
        <f>IF(Súmula!B35="","",Súmula!B35)</f>
        <v/>
      </c>
      <c r="D20" s="52" t="str">
        <f t="shared" si="4"/>
        <v/>
      </c>
      <c r="E20" s="81" t="str">
        <f t="shared" si="1"/>
        <v/>
      </c>
      <c r="F20" s="52" t="str">
        <f>IF(C20="","",(SUMIF(Súmula!$A:$A,Resumo!$C20,Súmula!AU:AU)+SUMIF(Súmula!$J:$J,Resumo!$C20,Súmula!BF:BF)+SUMIF(Súmula!$S:$S,Resumo!$C20,Súmula!BQ:BQ)+SUMIF(Súmula!$AB:$AB,Resumo!$C20,Súmula!CB:CB)+SUMIF(Súmula!$AK:$AK,Resumo!$C20,Súmula!CM:CM)))</f>
        <v/>
      </c>
      <c r="G20" s="52" t="str">
        <f>IF(C20="","",(SUMIF(Súmula!$A:$A,Resumo!$C20,Súmula!AV:AV)+SUMIF(Súmula!$J:$J,Resumo!$C20,Súmula!BG:BG)+SUMIF(Súmula!$S:$S,Resumo!$C20,Súmula!BR:BR)+SUMIF(Súmula!$AB:$AB,Resumo!$C20,Súmula!CC:CC)+SUMIF(Súmula!$AK:$AK,Resumo!$C20,Súmula!CN:CN)))</f>
        <v/>
      </c>
      <c r="H20" s="52" t="str">
        <f>IF(C20="","",(SUMIF(Súmula!$A:$A,Resumo!$C20,Súmula!AW:AW)+SUMIF(Súmula!$J:$J,Resumo!$C20,Súmula!BH:BH)+SUMIF(Súmula!$S:$S,Resumo!$C20,Súmula!BS:BS)+SUMIF(Súmula!$AB:$AB,Resumo!$C20,Súmula!CD:CD)+SUMIF(Súmula!$AK:$AK,Resumo!$C20,Súmula!CO:CO)))</f>
        <v/>
      </c>
      <c r="I20" s="52" t="str">
        <f>IF(C20="","",(SUMIF(Súmula!$A:$A,Resumo!$C20,Súmula!AX:AX)+SUMIF(Súmula!$J:$J,Resumo!$C20,Súmula!BI:BI)+SUMIF(Súmula!$S:$S,Resumo!$C20,Súmula!BT:BT)+SUMIF(Súmula!$AB:$AB,Resumo!$C20,Súmula!CE:CE)+SUMIF(Súmula!$AK:$AK,Resumo!$C20,Súmula!CP:CP)))</f>
        <v/>
      </c>
      <c r="J20" s="52" t="str">
        <f>IF(C20="","",(SUMIF(Súmula!$A:$A,Resumo!$C20,Súmula!AY:AY)+SUMIF(Súmula!$J:$J,Resumo!$C20,Súmula!BJ:BJ)+SUMIF(Súmula!$S:$S,Resumo!$C20,Súmula!BU:BU)+SUMIF(Súmula!$AB:$AB,Resumo!$C20,Súmula!CF:CF)+SUMIF(Súmula!$AK:$AK,Resumo!$C20,Súmula!CQ:CQ)))</f>
        <v/>
      </c>
      <c r="K20" s="52" t="str">
        <f t="shared" si="5"/>
        <v/>
      </c>
      <c r="L20" s="52"/>
      <c r="N20" s="52" t="str">
        <f t="shared" si="3"/>
        <v/>
      </c>
    </row>
    <row r="21" spans="1:14" ht="18.95" customHeight="1" outlineLevel="1" x14ac:dyDescent="0.2">
      <c r="A21" s="52" t="str">
        <f>Súmula!A36</f>
        <v>R9</v>
      </c>
      <c r="B21" s="64" t="str">
        <f>IF(C21="","",Súmula!K36)</f>
        <v/>
      </c>
      <c r="C21" s="63" t="str">
        <f>IF(Súmula!B36="","",Súmula!B36)</f>
        <v/>
      </c>
      <c r="D21" s="52" t="str">
        <f t="shared" si="4"/>
        <v/>
      </c>
      <c r="E21" s="81" t="str">
        <f t="shared" si="1"/>
        <v/>
      </c>
      <c r="F21" s="52" t="str">
        <f>IF(C21="","",(SUMIF(Súmula!$A:$A,Resumo!$C21,Súmula!AU:AU)+SUMIF(Súmula!$J:$J,Resumo!$C21,Súmula!BF:BF)+SUMIF(Súmula!$S:$S,Resumo!$C21,Súmula!BQ:BQ)+SUMIF(Súmula!$AB:$AB,Resumo!$C21,Súmula!CB:CB)+SUMIF(Súmula!$AK:$AK,Resumo!$C21,Súmula!CM:CM)))</f>
        <v/>
      </c>
      <c r="G21" s="52" t="str">
        <f>IF(C21="","",(SUMIF(Súmula!$A:$A,Resumo!$C21,Súmula!AV:AV)+SUMIF(Súmula!$J:$J,Resumo!$C21,Súmula!BG:BG)+SUMIF(Súmula!$S:$S,Resumo!$C21,Súmula!BR:BR)+SUMIF(Súmula!$AB:$AB,Resumo!$C21,Súmula!CC:CC)+SUMIF(Súmula!$AK:$AK,Resumo!$C21,Súmula!CN:CN)))</f>
        <v/>
      </c>
      <c r="H21" s="52" t="str">
        <f>IF(C21="","",(SUMIF(Súmula!$A:$A,Resumo!$C21,Súmula!AW:AW)+SUMIF(Súmula!$J:$J,Resumo!$C21,Súmula!BH:BH)+SUMIF(Súmula!$S:$S,Resumo!$C21,Súmula!BS:BS)+SUMIF(Súmula!$AB:$AB,Resumo!$C21,Súmula!CD:CD)+SUMIF(Súmula!$AK:$AK,Resumo!$C21,Súmula!CO:CO)))</f>
        <v/>
      </c>
      <c r="I21" s="52" t="str">
        <f>IF(C21="","",(SUMIF(Súmula!$A:$A,Resumo!$C21,Súmula!AX:AX)+SUMIF(Súmula!$J:$J,Resumo!$C21,Súmula!BI:BI)+SUMIF(Súmula!$S:$S,Resumo!$C21,Súmula!BT:BT)+SUMIF(Súmula!$AB:$AB,Resumo!$C21,Súmula!CE:CE)+SUMIF(Súmula!$AK:$AK,Resumo!$C21,Súmula!CP:CP)))</f>
        <v/>
      </c>
      <c r="J21" s="52" t="str">
        <f>IF(C21="","",(SUMIF(Súmula!$A:$A,Resumo!$C21,Súmula!AY:AY)+SUMIF(Súmula!$J:$J,Resumo!$C21,Súmula!BJ:BJ)+SUMIF(Súmula!$S:$S,Resumo!$C21,Súmula!BU:BU)+SUMIF(Súmula!$AB:$AB,Resumo!$C21,Súmula!CF:CF)+SUMIF(Súmula!$AK:$AK,Resumo!$C21,Súmula!CQ:CQ)))</f>
        <v/>
      </c>
      <c r="K21" s="52" t="str">
        <f t="shared" si="5"/>
        <v/>
      </c>
      <c r="L21" s="52"/>
      <c r="N21" s="52" t="str">
        <f t="shared" si="3"/>
        <v/>
      </c>
    </row>
    <row r="22" spans="1:14" ht="18.95" customHeight="1" outlineLevel="1" x14ac:dyDescent="0.2">
      <c r="A22" s="52" t="str">
        <f>Súmula!A37</f>
        <v>R10</v>
      </c>
      <c r="B22" s="64" t="str">
        <f>IF(C22="","",Súmula!K37)</f>
        <v/>
      </c>
      <c r="C22" s="63" t="str">
        <f>IF(Súmula!B37="","",Súmula!B37)</f>
        <v/>
      </c>
      <c r="D22" s="52" t="str">
        <f t="shared" si="4"/>
        <v/>
      </c>
      <c r="E22" s="81" t="str">
        <f t="shared" si="1"/>
        <v/>
      </c>
      <c r="F22" s="52" t="str">
        <f>IF(C22="","",(SUMIF(Súmula!$A:$A,Resumo!$C22,Súmula!AU:AU)+SUMIF(Súmula!$J:$J,Resumo!$C22,Súmula!BF:BF)+SUMIF(Súmula!$S:$S,Resumo!$C22,Súmula!BQ:BQ)+SUMIF(Súmula!$AB:$AB,Resumo!$C22,Súmula!CB:CB)+SUMIF(Súmula!$AK:$AK,Resumo!$C22,Súmula!CM:CM)))</f>
        <v/>
      </c>
      <c r="G22" s="52" t="str">
        <f>IF(C22="","",(SUMIF(Súmula!$A:$A,Resumo!$C22,Súmula!AV:AV)+SUMIF(Súmula!$J:$J,Resumo!$C22,Súmula!BG:BG)+SUMIF(Súmula!$S:$S,Resumo!$C22,Súmula!BR:BR)+SUMIF(Súmula!$AB:$AB,Resumo!$C22,Súmula!CC:CC)+SUMIF(Súmula!$AK:$AK,Resumo!$C22,Súmula!CN:CN)))</f>
        <v/>
      </c>
      <c r="H22" s="52" t="str">
        <f>IF(C22="","",(SUMIF(Súmula!$A:$A,Resumo!$C22,Súmula!AW:AW)+SUMIF(Súmula!$J:$J,Resumo!$C22,Súmula!BH:BH)+SUMIF(Súmula!$S:$S,Resumo!$C22,Súmula!BS:BS)+SUMIF(Súmula!$AB:$AB,Resumo!$C22,Súmula!CD:CD)+SUMIF(Súmula!$AK:$AK,Resumo!$C22,Súmula!CO:CO)))</f>
        <v/>
      </c>
      <c r="I22" s="52" t="str">
        <f>IF(C22="","",(SUMIF(Súmula!$A:$A,Resumo!$C22,Súmula!AX:AX)+SUMIF(Súmula!$J:$J,Resumo!$C22,Súmula!BI:BI)+SUMIF(Súmula!$S:$S,Resumo!$C22,Súmula!BT:BT)+SUMIF(Súmula!$AB:$AB,Resumo!$C22,Súmula!CE:CE)+SUMIF(Súmula!$AK:$AK,Resumo!$C22,Súmula!CP:CP)))</f>
        <v/>
      </c>
      <c r="J22" s="52" t="str">
        <f>IF(C22="","",(SUMIF(Súmula!$A:$A,Resumo!$C22,Súmula!AY:AY)+SUMIF(Súmula!$J:$J,Resumo!$C22,Súmula!BJ:BJ)+SUMIF(Súmula!$S:$S,Resumo!$C22,Súmula!BU:BU)+SUMIF(Súmula!$AB:$AB,Resumo!$C22,Súmula!CF:CF)+SUMIF(Súmula!$AK:$AK,Resumo!$C22,Súmula!CQ:CQ)))</f>
        <v/>
      </c>
      <c r="K22" s="52" t="str">
        <f t="shared" si="5"/>
        <v/>
      </c>
      <c r="L22" s="52"/>
      <c r="N22" s="52" t="str">
        <f t="shared" si="3"/>
        <v/>
      </c>
    </row>
    <row r="23" spans="1:14" ht="18.95" customHeight="1" outlineLevel="1" x14ac:dyDescent="0.2">
      <c r="A23" s="52" t="str">
        <f>Súmula!A38</f>
        <v>R11</v>
      </c>
      <c r="B23" s="64" t="str">
        <f>IF(C23="","",Súmula!K38)</f>
        <v/>
      </c>
      <c r="C23" s="63" t="str">
        <f>IF(Súmula!B38="","",Súmula!B38)</f>
        <v/>
      </c>
      <c r="D23" s="52" t="str">
        <f t="shared" si="4"/>
        <v/>
      </c>
      <c r="E23" s="81" t="str">
        <f t="shared" si="1"/>
        <v/>
      </c>
      <c r="F23" s="52" t="str">
        <f>IF(C23="","",(SUMIF(Súmula!$A:$A,Resumo!$C23,Súmula!AU:AU)+SUMIF(Súmula!$J:$J,Resumo!$C23,Súmula!BF:BF)+SUMIF(Súmula!$S:$S,Resumo!$C23,Súmula!BQ:BQ)+SUMIF(Súmula!$AB:$AB,Resumo!$C23,Súmula!CB:CB)+SUMIF(Súmula!$AK:$AK,Resumo!$C23,Súmula!CM:CM)))</f>
        <v/>
      </c>
      <c r="G23" s="52" t="str">
        <f>IF(C23="","",(SUMIF(Súmula!$A:$A,Resumo!$C23,Súmula!AV:AV)+SUMIF(Súmula!$J:$J,Resumo!$C23,Súmula!BG:BG)+SUMIF(Súmula!$S:$S,Resumo!$C23,Súmula!BR:BR)+SUMIF(Súmula!$AB:$AB,Resumo!$C23,Súmula!CC:CC)+SUMIF(Súmula!$AK:$AK,Resumo!$C23,Súmula!CN:CN)))</f>
        <v/>
      </c>
      <c r="H23" s="52" t="str">
        <f>IF(C23="","",(SUMIF(Súmula!$A:$A,Resumo!$C23,Súmula!AW:AW)+SUMIF(Súmula!$J:$J,Resumo!$C23,Súmula!BH:BH)+SUMIF(Súmula!$S:$S,Resumo!$C23,Súmula!BS:BS)+SUMIF(Súmula!$AB:$AB,Resumo!$C23,Súmula!CD:CD)+SUMIF(Súmula!$AK:$AK,Resumo!$C23,Súmula!CO:CO)))</f>
        <v/>
      </c>
      <c r="I23" s="52" t="str">
        <f>IF(C23="","",(SUMIF(Súmula!$A:$A,Resumo!$C23,Súmula!AX:AX)+SUMIF(Súmula!$J:$J,Resumo!$C23,Súmula!BI:BI)+SUMIF(Súmula!$S:$S,Resumo!$C23,Súmula!BT:BT)+SUMIF(Súmula!$AB:$AB,Resumo!$C23,Súmula!CE:CE)+SUMIF(Súmula!$AK:$AK,Resumo!$C23,Súmula!CP:CP)))</f>
        <v/>
      </c>
      <c r="J23" s="52" t="str">
        <f>IF(C23="","",(SUMIF(Súmula!$A:$A,Resumo!$C23,Súmula!AY:AY)+SUMIF(Súmula!$J:$J,Resumo!$C23,Súmula!BJ:BJ)+SUMIF(Súmula!$S:$S,Resumo!$C23,Súmula!BU:BU)+SUMIF(Súmula!$AB:$AB,Resumo!$C23,Súmula!CF:CF)+SUMIF(Súmula!$AK:$AK,Resumo!$C23,Súmula!CQ:CQ)))</f>
        <v/>
      </c>
      <c r="K23" s="52" t="str">
        <f t="shared" si="5"/>
        <v/>
      </c>
      <c r="L23" s="52"/>
      <c r="N23" s="52" t="str">
        <f t="shared" si="3"/>
        <v/>
      </c>
    </row>
    <row r="24" spans="1:14" ht="18.95" customHeight="1" outlineLevel="1" x14ac:dyDescent="0.2">
      <c r="A24" s="52" t="str">
        <f>Súmula!A39</f>
        <v>R12</v>
      </c>
      <c r="B24" s="64" t="str">
        <f>IF(C24="","",Súmula!K39)</f>
        <v/>
      </c>
      <c r="C24" s="63" t="str">
        <f>IF(Súmula!B39="","",Súmula!B39)</f>
        <v/>
      </c>
      <c r="D24" s="52" t="str">
        <f t="shared" si="4"/>
        <v/>
      </c>
      <c r="E24" s="81" t="str">
        <f t="shared" si="1"/>
        <v/>
      </c>
      <c r="F24" s="52" t="str">
        <f>IF(C24="","",(SUMIF(Súmula!$A:$A,Resumo!$C24,Súmula!AU:AU)+SUMIF(Súmula!$J:$J,Resumo!$C24,Súmula!BF:BF)+SUMIF(Súmula!$S:$S,Resumo!$C24,Súmula!BQ:BQ)+SUMIF(Súmula!$AB:$AB,Resumo!$C24,Súmula!CB:CB)+SUMIF(Súmula!$AK:$AK,Resumo!$C24,Súmula!CM:CM)))</f>
        <v/>
      </c>
      <c r="G24" s="52" t="str">
        <f>IF(C24="","",(SUMIF(Súmula!$A:$A,Resumo!$C24,Súmula!AV:AV)+SUMIF(Súmula!$J:$J,Resumo!$C24,Súmula!BG:BG)+SUMIF(Súmula!$S:$S,Resumo!$C24,Súmula!BR:BR)+SUMIF(Súmula!$AB:$AB,Resumo!$C24,Súmula!CC:CC)+SUMIF(Súmula!$AK:$AK,Resumo!$C24,Súmula!CN:CN)))</f>
        <v/>
      </c>
      <c r="H24" s="52" t="str">
        <f>IF(C24="","",(SUMIF(Súmula!$A:$A,Resumo!$C24,Súmula!AW:AW)+SUMIF(Súmula!$J:$J,Resumo!$C24,Súmula!BH:BH)+SUMIF(Súmula!$S:$S,Resumo!$C24,Súmula!BS:BS)+SUMIF(Súmula!$AB:$AB,Resumo!$C24,Súmula!CD:CD)+SUMIF(Súmula!$AK:$AK,Resumo!$C24,Súmula!CO:CO)))</f>
        <v/>
      </c>
      <c r="I24" s="52" t="str">
        <f>IF(C24="","",(SUMIF(Súmula!$A:$A,Resumo!$C24,Súmula!AX:AX)+SUMIF(Súmula!$J:$J,Resumo!$C24,Súmula!BI:BI)+SUMIF(Súmula!$S:$S,Resumo!$C24,Súmula!BT:BT)+SUMIF(Súmula!$AB:$AB,Resumo!$C24,Súmula!CE:CE)+SUMIF(Súmula!$AK:$AK,Resumo!$C24,Súmula!CP:CP)))</f>
        <v/>
      </c>
      <c r="J24" s="52" t="str">
        <f>IF(C24="","",(SUMIF(Súmula!$A:$A,Resumo!$C24,Súmula!AY:AY)+SUMIF(Súmula!$J:$J,Resumo!$C24,Súmula!BJ:BJ)+SUMIF(Súmula!$S:$S,Resumo!$C24,Súmula!BU:BU)+SUMIF(Súmula!$AB:$AB,Resumo!$C24,Súmula!CF:CF)+SUMIF(Súmula!$AK:$AK,Resumo!$C24,Súmula!CQ:CQ)))</f>
        <v/>
      </c>
      <c r="K24" s="52" t="str">
        <f t="shared" si="5"/>
        <v/>
      </c>
      <c r="L24" s="52"/>
      <c r="N24" s="52" t="str">
        <f t="shared" si="3"/>
        <v/>
      </c>
    </row>
    <row r="25" spans="1:14" ht="18.95" customHeight="1" outlineLevel="1" x14ac:dyDescent="0.2">
      <c r="A25" s="52" t="str">
        <f>Súmula!A40</f>
        <v>R13</v>
      </c>
      <c r="B25" s="64" t="str">
        <f>IF(C25="","",Súmula!K40)</f>
        <v/>
      </c>
      <c r="C25" s="63" t="str">
        <f>IF(Súmula!B40="","",Súmula!B40)</f>
        <v/>
      </c>
      <c r="D25" s="52" t="str">
        <f t="shared" si="4"/>
        <v/>
      </c>
      <c r="E25" s="81" t="str">
        <f t="shared" si="1"/>
        <v/>
      </c>
      <c r="F25" s="52" t="str">
        <f>IF(C25="","",(SUMIF(Súmula!$A:$A,Resumo!$C25,Súmula!AU:AU)+SUMIF(Súmula!$J:$J,Resumo!$C25,Súmula!BF:BF)+SUMIF(Súmula!$S:$S,Resumo!$C25,Súmula!BQ:BQ)+SUMIF(Súmula!$AB:$AB,Resumo!$C25,Súmula!CB:CB)+SUMIF(Súmula!$AK:$AK,Resumo!$C25,Súmula!CM:CM)))</f>
        <v/>
      </c>
      <c r="G25" s="52" t="str">
        <f>IF(C25="","",(SUMIF(Súmula!$A:$A,Resumo!$C25,Súmula!AV:AV)+SUMIF(Súmula!$J:$J,Resumo!$C25,Súmula!BG:BG)+SUMIF(Súmula!$S:$S,Resumo!$C25,Súmula!BR:BR)+SUMIF(Súmula!$AB:$AB,Resumo!$C25,Súmula!CC:CC)+SUMIF(Súmula!$AK:$AK,Resumo!$C25,Súmula!CN:CN)))</f>
        <v/>
      </c>
      <c r="H25" s="52" t="str">
        <f>IF(C25="","",(SUMIF(Súmula!$A:$A,Resumo!$C25,Súmula!AW:AW)+SUMIF(Súmula!$J:$J,Resumo!$C25,Súmula!BH:BH)+SUMIF(Súmula!$S:$S,Resumo!$C25,Súmula!BS:BS)+SUMIF(Súmula!$AB:$AB,Resumo!$C25,Súmula!CD:CD)+SUMIF(Súmula!$AK:$AK,Resumo!$C25,Súmula!CO:CO)))</f>
        <v/>
      </c>
      <c r="I25" s="52" t="str">
        <f>IF(C25="","",(SUMIF(Súmula!$A:$A,Resumo!$C25,Súmula!AX:AX)+SUMIF(Súmula!$J:$J,Resumo!$C25,Súmula!BI:BI)+SUMIF(Súmula!$S:$S,Resumo!$C25,Súmula!BT:BT)+SUMIF(Súmula!$AB:$AB,Resumo!$C25,Súmula!CE:CE)+SUMIF(Súmula!$AK:$AK,Resumo!$C25,Súmula!CP:CP)))</f>
        <v/>
      </c>
      <c r="J25" s="52" t="str">
        <f>IF(C25="","",(SUMIF(Súmula!$A:$A,Resumo!$C25,Súmula!AY:AY)+SUMIF(Súmula!$J:$J,Resumo!$C25,Súmula!BJ:BJ)+SUMIF(Súmula!$S:$S,Resumo!$C25,Súmula!BU:BU)+SUMIF(Súmula!$AB:$AB,Resumo!$C25,Súmula!CF:CF)+SUMIF(Súmula!$AK:$AK,Resumo!$C25,Súmula!CQ:CQ)))</f>
        <v/>
      </c>
      <c r="K25" s="52" t="str">
        <f t="shared" si="5"/>
        <v/>
      </c>
      <c r="L25" s="52"/>
      <c r="N25" s="52" t="str">
        <f t="shared" si="3"/>
        <v/>
      </c>
    </row>
    <row r="26" spans="1:14" ht="18.95" customHeight="1" outlineLevel="1" x14ac:dyDescent="0.2">
      <c r="A26" s="52" t="str">
        <f>Súmula!A41</f>
        <v>R14</v>
      </c>
      <c r="B26" s="64" t="str">
        <f>IF(C26="","",Súmula!K41)</f>
        <v/>
      </c>
      <c r="C26" s="63" t="str">
        <f>IF(Súmula!B41="","",Súmula!B41)</f>
        <v/>
      </c>
      <c r="D26" s="52" t="str">
        <f>IF(C26="","",SUM(F26:H26))</f>
        <v/>
      </c>
      <c r="E26" s="81" t="str">
        <f t="shared" si="1"/>
        <v/>
      </c>
      <c r="F26" s="52" t="str">
        <f>IF(C26="","",(SUMIF(Súmula!$A:$A,Resumo!$C26,Súmula!AU:AU)+SUMIF(Súmula!$J:$J,Resumo!$C26,Súmula!BF:BF)+SUMIF(Súmula!$S:$S,Resumo!$C26,Súmula!BQ:BQ)+SUMIF(Súmula!$AB:$AB,Resumo!$C26,Súmula!CB:CB)+SUMIF(Súmula!$AK:$AK,Resumo!$C26,Súmula!CM:CM)))</f>
        <v/>
      </c>
      <c r="G26" s="52" t="str">
        <f>IF(C26="","",(SUMIF(Súmula!$A:$A,Resumo!$C26,Súmula!AV:AV)+SUMIF(Súmula!$J:$J,Resumo!$C26,Súmula!BG:BG)+SUMIF(Súmula!$S:$S,Resumo!$C26,Súmula!BR:BR)+SUMIF(Súmula!$AB:$AB,Resumo!$C26,Súmula!CC:CC)+SUMIF(Súmula!$AK:$AK,Resumo!$C26,Súmula!CN:CN)))</f>
        <v/>
      </c>
      <c r="H26" s="52" t="str">
        <f>IF(C26="","",(SUMIF(Súmula!$A:$A,Resumo!$C26,Súmula!AW:AW)+SUMIF(Súmula!$J:$J,Resumo!$C26,Súmula!BH:BH)+SUMIF(Súmula!$S:$S,Resumo!$C26,Súmula!BS:BS)+SUMIF(Súmula!$AB:$AB,Resumo!$C26,Súmula!CD:CD)+SUMIF(Súmula!$AK:$AK,Resumo!$C26,Súmula!CO:CO)))</f>
        <v/>
      </c>
      <c r="I26" s="52" t="str">
        <f>IF(C26="","",(SUMIF(Súmula!$A:$A,Resumo!$C26,Súmula!AX:AX)+SUMIF(Súmula!$J:$J,Resumo!$C26,Súmula!BI:BI)+SUMIF(Súmula!$S:$S,Resumo!$C26,Súmula!BT:BT)+SUMIF(Súmula!$AB:$AB,Resumo!$C26,Súmula!CE:CE)+SUMIF(Súmula!$AK:$AK,Resumo!$C26,Súmula!CP:CP)))</f>
        <v/>
      </c>
      <c r="J26" s="52" t="str">
        <f>IF(C26="","",(SUMIF(Súmula!$A:$A,Resumo!$C26,Súmula!AY:AY)+SUMIF(Súmula!$J:$J,Resumo!$C26,Súmula!BJ:BJ)+SUMIF(Súmula!$S:$S,Resumo!$C26,Súmula!BU:BU)+SUMIF(Súmula!$AB:$AB,Resumo!$C26,Súmula!CF:CF)+SUMIF(Súmula!$AK:$AK,Resumo!$C26,Súmula!CQ:CQ)))</f>
        <v/>
      </c>
      <c r="K26" s="52" t="str">
        <f>IF(C26="","",I26-J26)</f>
        <v/>
      </c>
      <c r="L26" s="52"/>
      <c r="N26" s="52" t="str">
        <f t="shared" si="3"/>
        <v/>
      </c>
    </row>
    <row r="27" spans="1:14" ht="18.95" customHeight="1" outlineLevel="1" x14ac:dyDescent="0.2">
      <c r="A27" s="52" t="str">
        <f>Súmula!A42</f>
        <v>R15</v>
      </c>
      <c r="B27" s="64" t="str">
        <f>IF(C27="","",Súmula!K42)</f>
        <v/>
      </c>
      <c r="C27" s="63" t="str">
        <f>IF(Súmula!B42="","",Súmula!B42)</f>
        <v/>
      </c>
      <c r="D27" s="52" t="str">
        <f>IF(C27="","",SUM(F27:H27))</f>
        <v/>
      </c>
      <c r="E27" s="81" t="str">
        <f t="shared" si="1"/>
        <v/>
      </c>
      <c r="F27" s="52" t="str">
        <f>IF(C27="","",(SUMIF(Súmula!$A:$A,Resumo!$C27,Súmula!AU:AU)+SUMIF(Súmula!$J:$J,Resumo!$C27,Súmula!BF:BF)+SUMIF(Súmula!$S:$S,Resumo!$C27,Súmula!BQ:BQ)+SUMIF(Súmula!$AB:$AB,Resumo!$C27,Súmula!CB:CB)+SUMIF(Súmula!$AK:$AK,Resumo!$C27,Súmula!CM:CM)))</f>
        <v/>
      </c>
      <c r="G27" s="52" t="str">
        <f>IF(C27="","",(SUMIF(Súmula!$A:$A,Resumo!$C27,Súmula!AV:AV)+SUMIF(Súmula!$J:$J,Resumo!$C27,Súmula!BG:BG)+SUMIF(Súmula!$S:$S,Resumo!$C27,Súmula!BR:BR)+SUMIF(Súmula!$AB:$AB,Resumo!$C27,Súmula!CC:CC)+SUMIF(Súmula!$AK:$AK,Resumo!$C27,Súmula!CN:CN)))</f>
        <v/>
      </c>
      <c r="H27" s="52" t="str">
        <f>IF(C27="","",(SUMIF(Súmula!$A:$A,Resumo!$C27,Súmula!AW:AW)+SUMIF(Súmula!$J:$J,Resumo!$C27,Súmula!BH:BH)+SUMIF(Súmula!$S:$S,Resumo!$C27,Súmula!BS:BS)+SUMIF(Súmula!$AB:$AB,Resumo!$C27,Súmula!CD:CD)+SUMIF(Súmula!$AK:$AK,Resumo!$C27,Súmula!CO:CO)))</f>
        <v/>
      </c>
      <c r="I27" s="52" t="str">
        <f>IF(C27="","",(SUMIF(Súmula!$A:$A,Resumo!$C27,Súmula!AX:AX)+SUMIF(Súmula!$J:$J,Resumo!$C27,Súmula!BI:BI)+SUMIF(Súmula!$S:$S,Resumo!$C27,Súmula!BT:BT)+SUMIF(Súmula!$AB:$AB,Resumo!$C27,Súmula!CE:CE)+SUMIF(Súmula!$AK:$AK,Resumo!$C27,Súmula!CP:CP)))</f>
        <v/>
      </c>
      <c r="J27" s="52" t="str">
        <f>IF(C27="","",(SUMIF(Súmula!$A:$A,Resumo!$C27,Súmula!AY:AY)+SUMIF(Súmula!$J:$J,Resumo!$C27,Súmula!BJ:BJ)+SUMIF(Súmula!$S:$S,Resumo!$C27,Súmula!BU:BU)+SUMIF(Súmula!$AB:$AB,Resumo!$C27,Súmula!CF:CF)+SUMIF(Súmula!$AK:$AK,Resumo!$C27,Súmula!CQ:CQ)))</f>
        <v/>
      </c>
      <c r="K27" s="52" t="str">
        <f>IF(C27="","",I27-J27)</f>
        <v/>
      </c>
      <c r="L27" s="52"/>
      <c r="N27" s="52" t="str">
        <f t="shared" si="3"/>
        <v/>
      </c>
    </row>
    <row r="28" spans="1:14" ht="18.95" customHeight="1" x14ac:dyDescent="0.2">
      <c r="A28" s="84" t="s">
        <v>59</v>
      </c>
      <c r="B28" s="78"/>
      <c r="C28" s="79"/>
      <c r="D28" s="80">
        <f t="shared" ref="D28:K28" si="6">SUM(D8:D27)</f>
        <v>25</v>
      </c>
      <c r="E28" s="82">
        <f t="shared" si="6"/>
        <v>42</v>
      </c>
      <c r="F28" s="80">
        <f t="shared" si="6"/>
        <v>21</v>
      </c>
      <c r="G28" s="80">
        <f t="shared" si="6"/>
        <v>0</v>
      </c>
      <c r="H28" s="80">
        <f t="shared" si="6"/>
        <v>4</v>
      </c>
      <c r="I28" s="80">
        <f t="shared" si="6"/>
        <v>106</v>
      </c>
      <c r="J28" s="80">
        <f t="shared" si="6"/>
        <v>66</v>
      </c>
      <c r="K28" s="80">
        <f t="shared" si="6"/>
        <v>40</v>
      </c>
      <c r="L28" s="80"/>
    </row>
    <row r="29" spans="1:14" ht="19.5" customHeight="1" x14ac:dyDescent="0.2">
      <c r="A29" s="62"/>
      <c r="B29" s="65"/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0" spans="1:14" ht="18" customHeight="1" x14ac:dyDescent="0.2">
      <c r="A30" s="76" t="s">
        <v>40</v>
      </c>
      <c r="B30" s="77" t="s">
        <v>41</v>
      </c>
      <c r="C30" s="76" t="s">
        <v>42</v>
      </c>
      <c r="D30" s="76" t="s">
        <v>43</v>
      </c>
      <c r="E30" s="76" t="s">
        <v>47</v>
      </c>
      <c r="F30" s="76" t="s">
        <v>44</v>
      </c>
      <c r="G30" s="76" t="s">
        <v>45</v>
      </c>
      <c r="H30" s="76" t="s">
        <v>46</v>
      </c>
      <c r="I30" s="76" t="s">
        <v>52</v>
      </c>
      <c r="J30" s="76" t="s">
        <v>53</v>
      </c>
      <c r="K30" s="76" t="s">
        <v>54</v>
      </c>
      <c r="L30" s="76" t="s">
        <v>55</v>
      </c>
      <c r="N30" s="76" t="s">
        <v>74</v>
      </c>
    </row>
    <row r="31" spans="1:14" ht="18.95" customHeight="1" x14ac:dyDescent="0.2">
      <c r="A31" s="52">
        <f>Súmula!M23</f>
        <v>1</v>
      </c>
      <c r="B31" s="64">
        <f>IF(C31="","",Súmula!W23)</f>
        <v>492</v>
      </c>
      <c r="C31" s="63" t="str">
        <f>IF(Súmula!N23="","",Súmula!N23)</f>
        <v>JULIO</v>
      </c>
      <c r="D31" s="52">
        <f>IF(C31="","",SUM(F31:H31))</f>
        <v>5</v>
      </c>
      <c r="E31" s="81">
        <f t="shared" ref="E31:E50" si="7">IF(C31="","",(F31*2)+G31)</f>
        <v>4</v>
      </c>
      <c r="F31" s="52">
        <f>IF(C31="","",(SUMIF(Súmula!$I:$I,Resumo!$C31,Súmula!AZ:AZ)+SUMIF(Súmula!$R:$R,Resumo!$C31,Súmula!BK:BK)+SUMIF(Súmula!$AA:$AA,Resumo!$C31,Súmula!BV:BV)+SUMIF(Súmula!$AJ:$AJ,Resumo!$C31,Súmula!CG:CG)+SUMIF(Súmula!$AS:$AS,Resumo!$C31,Súmula!CR:CR)))</f>
        <v>2</v>
      </c>
      <c r="G31" s="52">
        <f>IF(C31="","",(SUMIF(Súmula!$I:$I,Resumo!$C31,Súmula!BA:BA)+SUMIF(Súmula!$R:$R,Resumo!$C31,Súmula!BL:BL)+SUMIF(Súmula!$AA:$AA,Resumo!$C31,Súmula!BW:BW)+SUMIF(Súmula!$AJ:$AJ,Resumo!$C31,Súmula!CH:CH)+SUMIF(Súmula!$AS:$AS,Resumo!$C31,Súmula!CS:CS)))</f>
        <v>0</v>
      </c>
      <c r="H31" s="52">
        <f>IF(C31="","",(SUMIF(Súmula!$I:$I,Resumo!$C31,Súmula!BB:BB)+SUMIF(Súmula!$R:$R,Resumo!$C31,Súmula!BM:BM)+SUMIF(Súmula!$AA:$AA,Resumo!$C31,Súmula!BX:BX)+SUMIF(Súmula!$AJ:$AJ,Resumo!$C31,Súmula!CI:CI)+SUMIF(Súmula!$AS:$AS,Resumo!$C31,Súmula!CT:CT)))</f>
        <v>3</v>
      </c>
      <c r="I31" s="52">
        <f>IF(C31="","",(SUMIF(Súmula!$I:$I,Resumo!$C31,Súmula!BC:BC)+SUMIF(Súmula!$R:$R,Resumo!$C31,Súmula!BN:BN)+SUMIF(Súmula!$AA:$AA,Resumo!$C31,Súmula!BY:BY)+SUMIF(Súmula!$AJ:$AJ,Resumo!$C31,Súmula!CJ:CJ)+SUMIF(Súmula!$AS:$AS,Resumo!$C31,Súmula!CU:CU)))</f>
        <v>16</v>
      </c>
      <c r="J31" s="52">
        <f>IF(C31="","",(SUMIF(Súmula!$I:$I,Resumo!$C31,Súmula!BD:BD)+SUMIF(Súmula!$R:$R,Resumo!$C31,Súmula!BO:BO)+SUMIF(Súmula!$AA:$AA,Resumo!$C31,Súmula!BZ:BZ)+SUMIF(Súmula!$AJ:$AJ,Resumo!$C31,Súmula!CK:CK)+SUMIF(Súmula!$AS:$AS,Resumo!$C31,Súmula!CV:CV)))</f>
        <v>20</v>
      </c>
      <c r="K31" s="52">
        <f>IF(C31="","",I31-J31)</f>
        <v>-4</v>
      </c>
      <c r="L31" s="52"/>
      <c r="N31" s="52" t="str">
        <f t="shared" ref="N31:N50" si="8">IF(N32="",IF(C31="","",PROPER(C31)&amp;" "&amp;E31&amp;"/"&amp;D31*2),IF(C31="","",PROPER(C31)&amp;" "&amp;E31&amp;"/"&amp;D31*2&amp;","))</f>
        <v>Julio 4/10,</v>
      </c>
    </row>
    <row r="32" spans="1:14" ht="18.95" customHeight="1" x14ac:dyDescent="0.2">
      <c r="A32" s="52">
        <f>Súmula!M24</f>
        <v>2</v>
      </c>
      <c r="B32" s="64">
        <f>IF(C32="","",Súmula!W24)</f>
        <v>2290</v>
      </c>
      <c r="C32" s="63" t="str">
        <f>IF(Súmula!N24="","",Súmula!N24)</f>
        <v>OLINO</v>
      </c>
      <c r="D32" s="52">
        <f t="shared" ref="D32:D38" si="9">IF(C32="","",SUM(F32:H32))</f>
        <v>3</v>
      </c>
      <c r="E32" s="81">
        <f t="shared" si="7"/>
        <v>0</v>
      </c>
      <c r="F32" s="52">
        <f>IF(C32="","",(SUMIF(Súmula!$I:$I,Resumo!$C32,Súmula!AZ:AZ)+SUMIF(Súmula!$R:$R,Resumo!$C32,Súmula!BK:BK)+SUMIF(Súmula!$AA:$AA,Resumo!$C32,Súmula!BV:BV)+SUMIF(Súmula!$AJ:$AJ,Resumo!$C32,Súmula!CG:CG)+SUMIF(Súmula!$AS:$AS,Resumo!$C32,Súmula!CR:CR)))</f>
        <v>0</v>
      </c>
      <c r="G32" s="52">
        <f>IF(C32="","",(SUMIF(Súmula!$I:$I,Resumo!$C32,Súmula!BA:BA)+SUMIF(Súmula!$R:$R,Resumo!$C32,Súmula!BL:BL)+SUMIF(Súmula!$AA:$AA,Resumo!$C32,Súmula!BW:BW)+SUMIF(Súmula!$AJ:$AJ,Resumo!$C32,Súmula!CH:CH)+SUMIF(Súmula!$AS:$AS,Resumo!$C32,Súmula!CS:CS)))</f>
        <v>0</v>
      </c>
      <c r="H32" s="52">
        <f>IF(C32="","",(SUMIF(Súmula!$I:$I,Resumo!$C32,Súmula!BB:BB)+SUMIF(Súmula!$R:$R,Resumo!$C32,Súmula!BM:BM)+SUMIF(Súmula!$AA:$AA,Resumo!$C32,Súmula!BX:BX)+SUMIF(Súmula!$AJ:$AJ,Resumo!$C32,Súmula!CI:CI)+SUMIF(Súmula!$AS:$AS,Resumo!$C32,Súmula!CT:CT)))</f>
        <v>3</v>
      </c>
      <c r="I32" s="52">
        <f>IF(C32="","",(SUMIF(Súmula!$I:$I,Resumo!$C32,Súmula!BC:BC)+SUMIF(Súmula!$R:$R,Resumo!$C32,Súmula!BN:BN)+SUMIF(Súmula!$AA:$AA,Resumo!$C32,Súmula!BY:BY)+SUMIF(Súmula!$AJ:$AJ,Resumo!$C32,Súmula!CJ:CJ)+SUMIF(Súmula!$AS:$AS,Resumo!$C32,Súmula!CU:CU)))</f>
        <v>8</v>
      </c>
      <c r="J32" s="52">
        <f>IF(C32="","",(SUMIF(Súmula!$I:$I,Resumo!$C32,Súmula!BD:BD)+SUMIF(Súmula!$R:$R,Resumo!$C32,Súmula!BO:BO)+SUMIF(Súmula!$AA:$AA,Resumo!$C32,Súmula!BZ:BZ)+SUMIF(Súmula!$AJ:$AJ,Resumo!$C32,Súmula!CK:CK)+SUMIF(Súmula!$AS:$AS,Resumo!$C32,Súmula!CV:CV)))</f>
        <v>12</v>
      </c>
      <c r="K32" s="52">
        <f t="shared" ref="K32:K38" si="10">IF(C32="","",I32-J32)</f>
        <v>-4</v>
      </c>
      <c r="L32" s="52"/>
      <c r="N32" s="52" t="str">
        <f t="shared" si="8"/>
        <v>Olino 0/6,</v>
      </c>
    </row>
    <row r="33" spans="1:14" ht="18.95" customHeight="1" x14ac:dyDescent="0.2">
      <c r="A33" s="52">
        <f>Súmula!M25</f>
        <v>3</v>
      </c>
      <c r="B33" s="64">
        <f>IF(C33="","",Súmula!W25)</f>
        <v>884</v>
      </c>
      <c r="C33" s="63" t="str">
        <f>IF(Súmula!N25="","",Súmula!N25)</f>
        <v>JERONIMO</v>
      </c>
      <c r="D33" s="52">
        <f t="shared" si="9"/>
        <v>5</v>
      </c>
      <c r="E33" s="81">
        <f t="shared" si="7"/>
        <v>2</v>
      </c>
      <c r="F33" s="52">
        <f>IF(C33="","",(SUMIF(Súmula!$I:$I,Resumo!$C33,Súmula!AZ:AZ)+SUMIF(Súmula!$R:$R,Resumo!$C33,Súmula!BK:BK)+SUMIF(Súmula!$AA:$AA,Resumo!$C33,Súmula!BV:BV)+SUMIF(Súmula!$AJ:$AJ,Resumo!$C33,Súmula!CG:CG)+SUMIF(Súmula!$AS:$AS,Resumo!$C33,Súmula!CR:CR)))</f>
        <v>1</v>
      </c>
      <c r="G33" s="52">
        <f>IF(C33="","",(SUMIF(Súmula!$I:$I,Resumo!$C33,Súmula!BA:BA)+SUMIF(Súmula!$R:$R,Resumo!$C33,Súmula!BL:BL)+SUMIF(Súmula!$AA:$AA,Resumo!$C33,Súmula!BW:BW)+SUMIF(Súmula!$AJ:$AJ,Resumo!$C33,Súmula!CH:CH)+SUMIF(Súmula!$AS:$AS,Resumo!$C33,Súmula!CS:CS)))</f>
        <v>0</v>
      </c>
      <c r="H33" s="52">
        <f>IF(C33="","",(SUMIF(Súmula!$I:$I,Resumo!$C33,Súmula!BB:BB)+SUMIF(Súmula!$R:$R,Resumo!$C33,Súmula!BM:BM)+SUMIF(Súmula!$AA:$AA,Resumo!$C33,Súmula!BX:BX)+SUMIF(Súmula!$AJ:$AJ,Resumo!$C33,Súmula!CI:CI)+SUMIF(Súmula!$AS:$AS,Resumo!$C33,Súmula!CT:CT)))</f>
        <v>4</v>
      </c>
      <c r="I33" s="52">
        <f>IF(C33="","",(SUMIF(Súmula!$I:$I,Resumo!$C33,Súmula!BC:BC)+SUMIF(Súmula!$R:$R,Resumo!$C33,Súmula!BN:BN)+SUMIF(Súmula!$AA:$AA,Resumo!$C33,Súmula!BY:BY)+SUMIF(Súmula!$AJ:$AJ,Resumo!$C33,Súmula!CJ:CJ)+SUMIF(Súmula!$AS:$AS,Resumo!$C33,Súmula!CU:CU)))</f>
        <v>18</v>
      </c>
      <c r="J33" s="52">
        <f>IF(C33="","",(SUMIF(Súmula!$I:$I,Resumo!$C33,Súmula!BD:BD)+SUMIF(Súmula!$R:$R,Resumo!$C33,Súmula!BO:BO)+SUMIF(Súmula!$AA:$AA,Resumo!$C33,Súmula!BZ:BZ)+SUMIF(Súmula!$AJ:$AJ,Resumo!$C33,Súmula!CK:CK)+SUMIF(Súmula!$AS:$AS,Resumo!$C33,Súmula!CV:CV)))</f>
        <v>23</v>
      </c>
      <c r="K33" s="52">
        <f t="shared" si="10"/>
        <v>-5</v>
      </c>
      <c r="L33" s="52"/>
      <c r="N33" s="52" t="str">
        <f t="shared" si="8"/>
        <v>Jeronimo 2/10,</v>
      </c>
    </row>
    <row r="34" spans="1:14" ht="18.95" customHeight="1" x14ac:dyDescent="0.2">
      <c r="A34" s="52">
        <f>Súmula!M26</f>
        <v>4</v>
      </c>
      <c r="B34" s="64">
        <f>IF(C34="","",Súmula!W26)</f>
        <v>1250</v>
      </c>
      <c r="C34" s="63" t="str">
        <f>IF(Súmula!N26="","",Súmula!N26)</f>
        <v>CAFÚ</v>
      </c>
      <c r="D34" s="52">
        <f t="shared" si="9"/>
        <v>5</v>
      </c>
      <c r="E34" s="81">
        <f t="shared" si="7"/>
        <v>2</v>
      </c>
      <c r="F34" s="52">
        <f>IF(C34="","",(SUMIF(Súmula!$I:$I,Resumo!$C34,Súmula!AZ:AZ)+SUMIF(Súmula!$R:$R,Resumo!$C34,Súmula!BK:BK)+SUMIF(Súmula!$AA:$AA,Resumo!$C34,Súmula!BV:BV)+SUMIF(Súmula!$AJ:$AJ,Resumo!$C34,Súmula!CG:CG)+SUMIF(Súmula!$AS:$AS,Resumo!$C34,Súmula!CR:CR)))</f>
        <v>1</v>
      </c>
      <c r="G34" s="52">
        <f>IF(C34="","",(SUMIF(Súmula!$I:$I,Resumo!$C34,Súmula!BA:BA)+SUMIF(Súmula!$R:$R,Resumo!$C34,Súmula!BL:BL)+SUMIF(Súmula!$AA:$AA,Resumo!$C34,Súmula!BW:BW)+SUMIF(Súmula!$AJ:$AJ,Resumo!$C34,Súmula!CH:CH)+SUMIF(Súmula!$AS:$AS,Resumo!$C34,Súmula!CS:CS)))</f>
        <v>0</v>
      </c>
      <c r="H34" s="52">
        <f>IF(C34="","",(SUMIF(Súmula!$I:$I,Resumo!$C34,Súmula!BB:BB)+SUMIF(Súmula!$R:$R,Resumo!$C34,Súmula!BM:BM)+SUMIF(Súmula!$AA:$AA,Resumo!$C34,Súmula!BX:BX)+SUMIF(Súmula!$AJ:$AJ,Resumo!$C34,Súmula!CI:CI)+SUMIF(Súmula!$AS:$AS,Resumo!$C34,Súmula!CT:CT)))</f>
        <v>4</v>
      </c>
      <c r="I34" s="52">
        <f>IF(C34="","",(SUMIF(Súmula!$I:$I,Resumo!$C34,Súmula!BC:BC)+SUMIF(Súmula!$R:$R,Resumo!$C34,Súmula!BN:BN)+SUMIF(Súmula!$AA:$AA,Resumo!$C34,Súmula!BY:BY)+SUMIF(Súmula!$AJ:$AJ,Resumo!$C34,Súmula!CJ:CJ)+SUMIF(Súmula!$AS:$AS,Resumo!$C34,Súmula!CU:CU)))</f>
        <v>12</v>
      </c>
      <c r="J34" s="52">
        <f>IF(C34="","",(SUMIF(Súmula!$I:$I,Resumo!$C34,Súmula!BD:BD)+SUMIF(Súmula!$R:$R,Resumo!$C34,Súmula!BO:BO)+SUMIF(Súmula!$AA:$AA,Resumo!$C34,Súmula!BZ:BZ)+SUMIF(Súmula!$AJ:$AJ,Resumo!$C34,Súmula!CK:CK)+SUMIF(Súmula!$AS:$AS,Resumo!$C34,Súmula!CV:CV)))</f>
        <v>25</v>
      </c>
      <c r="K34" s="52">
        <f t="shared" si="10"/>
        <v>-13</v>
      </c>
      <c r="L34" s="52"/>
      <c r="N34" s="52" t="str">
        <f t="shared" si="8"/>
        <v>Cafú 2/10,</v>
      </c>
    </row>
    <row r="35" spans="1:14" ht="18.95" customHeight="1" x14ac:dyDescent="0.2">
      <c r="A35" s="52">
        <f>Súmula!M27</f>
        <v>5</v>
      </c>
      <c r="B35" s="64">
        <f>IF(C35="","",Súmula!W27)</f>
        <v>2597</v>
      </c>
      <c r="C35" s="63" t="str">
        <f>IF(Súmula!N27="","",Súmula!N27)</f>
        <v>EDILSON</v>
      </c>
      <c r="D35" s="52">
        <f t="shared" si="9"/>
        <v>3</v>
      </c>
      <c r="E35" s="81">
        <f t="shared" si="7"/>
        <v>0</v>
      </c>
      <c r="F35" s="52">
        <f>IF(C35="","",(SUMIF(Súmula!$I:$I,Resumo!$C35,Súmula!AZ:AZ)+SUMIF(Súmula!$R:$R,Resumo!$C35,Súmula!BK:BK)+SUMIF(Súmula!$AA:$AA,Resumo!$C35,Súmula!BV:BV)+SUMIF(Súmula!$AJ:$AJ,Resumo!$C35,Súmula!CG:CG)+SUMIF(Súmula!$AS:$AS,Resumo!$C35,Súmula!CR:CR)))</f>
        <v>0</v>
      </c>
      <c r="G35" s="52">
        <f>IF(C35="","",(SUMIF(Súmula!$I:$I,Resumo!$C35,Súmula!BA:BA)+SUMIF(Súmula!$R:$R,Resumo!$C35,Súmula!BL:BL)+SUMIF(Súmula!$AA:$AA,Resumo!$C35,Súmula!BW:BW)+SUMIF(Súmula!$AJ:$AJ,Resumo!$C35,Súmula!CH:CH)+SUMIF(Súmula!$AS:$AS,Resumo!$C35,Súmula!CS:CS)))</f>
        <v>0</v>
      </c>
      <c r="H35" s="52">
        <f>IF(C35="","",(SUMIF(Súmula!$I:$I,Resumo!$C35,Súmula!BB:BB)+SUMIF(Súmula!$R:$R,Resumo!$C35,Súmula!BM:BM)+SUMIF(Súmula!$AA:$AA,Resumo!$C35,Súmula!BX:BX)+SUMIF(Súmula!$AJ:$AJ,Resumo!$C35,Súmula!CI:CI)+SUMIF(Súmula!$AS:$AS,Resumo!$C35,Súmula!CT:CT)))</f>
        <v>3</v>
      </c>
      <c r="I35" s="52">
        <f>IF(C35="","",(SUMIF(Súmula!$I:$I,Resumo!$C35,Súmula!BC:BC)+SUMIF(Súmula!$R:$R,Resumo!$C35,Súmula!BN:BN)+SUMIF(Súmula!$AA:$AA,Resumo!$C35,Súmula!BY:BY)+SUMIF(Súmula!$AJ:$AJ,Resumo!$C35,Súmula!CJ:CJ)+SUMIF(Súmula!$AS:$AS,Resumo!$C35,Súmula!CU:CU)))</f>
        <v>5</v>
      </c>
      <c r="J35" s="52">
        <f>IF(C35="","",(SUMIF(Súmula!$I:$I,Resumo!$C35,Súmula!BD:BD)+SUMIF(Súmula!$R:$R,Resumo!$C35,Súmula!BO:BO)+SUMIF(Súmula!$AA:$AA,Resumo!$C35,Súmula!BZ:BZ)+SUMIF(Súmula!$AJ:$AJ,Resumo!$C35,Súmula!CK:CK)+SUMIF(Súmula!$AS:$AS,Resumo!$C35,Súmula!CV:CV)))</f>
        <v>10</v>
      </c>
      <c r="K35" s="52">
        <f t="shared" si="10"/>
        <v>-5</v>
      </c>
      <c r="L35" s="52"/>
      <c r="N35" s="52" t="str">
        <f t="shared" si="8"/>
        <v>Edilson 0/6,</v>
      </c>
    </row>
    <row r="36" spans="1:14" ht="18.95" customHeight="1" x14ac:dyDescent="0.2">
      <c r="A36" s="52" t="str">
        <f>Súmula!M28</f>
        <v>R1</v>
      </c>
      <c r="B36" s="64">
        <f>IF(C36="","",Súmula!W28)</f>
        <v>1135</v>
      </c>
      <c r="C36" s="63" t="str">
        <f>IF(Súmula!N28="","",Súmula!N28)</f>
        <v>TERO</v>
      </c>
      <c r="D36" s="52">
        <f t="shared" si="9"/>
        <v>2</v>
      </c>
      <c r="E36" s="81">
        <f t="shared" si="7"/>
        <v>0</v>
      </c>
      <c r="F36" s="52">
        <f>IF(C36="","",(SUMIF(Súmula!$I:$I,Resumo!$C36,Súmula!AZ:AZ)+SUMIF(Súmula!$R:$R,Resumo!$C36,Súmula!BK:BK)+SUMIF(Súmula!$AA:$AA,Resumo!$C36,Súmula!BV:BV)+SUMIF(Súmula!$AJ:$AJ,Resumo!$C36,Súmula!CG:CG)+SUMIF(Súmula!$AS:$AS,Resumo!$C36,Súmula!CR:CR)))</f>
        <v>0</v>
      </c>
      <c r="G36" s="52">
        <f>IF(C36="","",(SUMIF(Súmula!$I:$I,Resumo!$C36,Súmula!BA:BA)+SUMIF(Súmula!$R:$R,Resumo!$C36,Súmula!BL:BL)+SUMIF(Súmula!$AA:$AA,Resumo!$C36,Súmula!BW:BW)+SUMIF(Súmula!$AJ:$AJ,Resumo!$C36,Súmula!CH:CH)+SUMIF(Súmula!$AS:$AS,Resumo!$C36,Súmula!CS:CS)))</f>
        <v>0</v>
      </c>
      <c r="H36" s="52">
        <f>IF(C36="","",(SUMIF(Súmula!$I:$I,Resumo!$C36,Súmula!BB:BB)+SUMIF(Súmula!$R:$R,Resumo!$C36,Súmula!BM:BM)+SUMIF(Súmula!$AA:$AA,Resumo!$C36,Súmula!BX:BX)+SUMIF(Súmula!$AJ:$AJ,Resumo!$C36,Súmula!CI:CI)+SUMIF(Súmula!$AS:$AS,Resumo!$C36,Súmula!CT:CT)))</f>
        <v>2</v>
      </c>
      <c r="I36" s="52">
        <f>IF(C36="","",(SUMIF(Súmula!$I:$I,Resumo!$C36,Súmula!BC:BC)+SUMIF(Súmula!$R:$R,Resumo!$C36,Súmula!BN:BN)+SUMIF(Súmula!$AA:$AA,Resumo!$C36,Súmula!BY:BY)+SUMIF(Súmula!$AJ:$AJ,Resumo!$C36,Súmula!CJ:CJ)+SUMIF(Súmula!$AS:$AS,Resumo!$C36,Súmula!CU:CU)))</f>
        <v>5</v>
      </c>
      <c r="J36" s="52">
        <f>IF(C36="","",(SUMIF(Súmula!$I:$I,Resumo!$C36,Súmula!BD:BD)+SUMIF(Súmula!$R:$R,Resumo!$C36,Súmula!BO:BO)+SUMIF(Súmula!$AA:$AA,Resumo!$C36,Súmula!BZ:BZ)+SUMIF(Súmula!$AJ:$AJ,Resumo!$C36,Súmula!CK:CK)+SUMIF(Súmula!$AS:$AS,Resumo!$C36,Súmula!CV:CV)))</f>
        <v>10</v>
      </c>
      <c r="K36" s="52">
        <f t="shared" si="10"/>
        <v>-5</v>
      </c>
      <c r="L36" s="52"/>
      <c r="N36" s="52" t="str">
        <f t="shared" si="8"/>
        <v>Tero 0/4,</v>
      </c>
    </row>
    <row r="37" spans="1:14" ht="18.95" customHeight="1" x14ac:dyDescent="0.2">
      <c r="A37" s="52" t="str">
        <f>Súmula!M29</f>
        <v>R2</v>
      </c>
      <c r="B37" s="64">
        <f>IF(C37="","",Súmula!W29)</f>
        <v>2314</v>
      </c>
      <c r="C37" s="63" t="str">
        <f>IF(Súmula!N29="","",Súmula!N29)</f>
        <v>ALBERTO</v>
      </c>
      <c r="D37" s="52">
        <f t="shared" si="9"/>
        <v>2</v>
      </c>
      <c r="E37" s="81">
        <f t="shared" si="7"/>
        <v>0</v>
      </c>
      <c r="F37" s="52">
        <f>IF(C37="","",(SUMIF(Súmula!$I:$I,Resumo!$C37,Súmula!AZ:AZ)+SUMIF(Súmula!$R:$R,Resumo!$C37,Súmula!BK:BK)+SUMIF(Súmula!$AA:$AA,Resumo!$C37,Súmula!BV:BV)+SUMIF(Súmula!$AJ:$AJ,Resumo!$C37,Súmula!CG:CG)+SUMIF(Súmula!$AS:$AS,Resumo!$C37,Súmula!CR:CR)))</f>
        <v>0</v>
      </c>
      <c r="G37" s="52">
        <f>IF(C37="","",(SUMIF(Súmula!$I:$I,Resumo!$C37,Súmula!BA:BA)+SUMIF(Súmula!$R:$R,Resumo!$C37,Súmula!BL:BL)+SUMIF(Súmula!$AA:$AA,Resumo!$C37,Súmula!BW:BW)+SUMIF(Súmula!$AJ:$AJ,Resumo!$C37,Súmula!CH:CH)+SUMIF(Súmula!$AS:$AS,Resumo!$C37,Súmula!CS:CS)))</f>
        <v>0</v>
      </c>
      <c r="H37" s="52">
        <f>IF(C37="","",(SUMIF(Súmula!$I:$I,Resumo!$C37,Súmula!BB:BB)+SUMIF(Súmula!$R:$R,Resumo!$C37,Súmula!BM:BM)+SUMIF(Súmula!$AA:$AA,Resumo!$C37,Súmula!BX:BX)+SUMIF(Súmula!$AJ:$AJ,Resumo!$C37,Súmula!CI:CI)+SUMIF(Súmula!$AS:$AS,Resumo!$C37,Súmula!CT:CT)))</f>
        <v>2</v>
      </c>
      <c r="I37" s="52">
        <f>IF(C37="","",(SUMIF(Súmula!$I:$I,Resumo!$C37,Súmula!BC:BC)+SUMIF(Súmula!$R:$R,Resumo!$C37,Súmula!BN:BN)+SUMIF(Súmula!$AA:$AA,Resumo!$C37,Súmula!BY:BY)+SUMIF(Súmula!$AJ:$AJ,Resumo!$C37,Súmula!CJ:CJ)+SUMIF(Súmula!$AS:$AS,Resumo!$C37,Súmula!CU:CU)))</f>
        <v>2</v>
      </c>
      <c r="J37" s="52">
        <f>IF(C37="","",(SUMIF(Súmula!$I:$I,Resumo!$C37,Súmula!BD:BD)+SUMIF(Súmula!$R:$R,Resumo!$C37,Súmula!BO:BO)+SUMIF(Súmula!$AA:$AA,Resumo!$C37,Súmula!BZ:BZ)+SUMIF(Súmula!$AJ:$AJ,Resumo!$C37,Súmula!CK:CK)+SUMIF(Súmula!$AS:$AS,Resumo!$C37,Súmula!CV:CV)))</f>
        <v>6</v>
      </c>
      <c r="K37" s="52">
        <f t="shared" si="10"/>
        <v>-4</v>
      </c>
      <c r="L37" s="52"/>
      <c r="N37" s="52" t="str">
        <f t="shared" si="8"/>
        <v>Alberto 0/4</v>
      </c>
    </row>
    <row r="38" spans="1:14" ht="18.95" customHeight="1" x14ac:dyDescent="0.2">
      <c r="A38" s="52" t="str">
        <f>Súmula!M30</f>
        <v>R3</v>
      </c>
      <c r="B38" s="64" t="str">
        <f>IF(C38="","",Súmula!W30)</f>
        <v/>
      </c>
      <c r="C38" s="63" t="str">
        <f>IF(Súmula!N30="","",Súmula!N30)</f>
        <v/>
      </c>
      <c r="D38" s="52" t="str">
        <f t="shared" si="9"/>
        <v/>
      </c>
      <c r="E38" s="81" t="str">
        <f t="shared" si="7"/>
        <v/>
      </c>
      <c r="F38" s="52" t="str">
        <f>IF(C38="","",(SUMIF(Súmula!$I:$I,Resumo!$C38,Súmula!AZ:AZ)+SUMIF(Súmula!$R:$R,Resumo!$C38,Súmula!BK:BK)+SUMIF(Súmula!$AA:$AA,Resumo!$C38,Súmula!BV:BV)+SUMIF(Súmula!$AJ:$AJ,Resumo!$C38,Súmula!CG:CG)+SUMIF(Súmula!$AS:$AS,Resumo!$C38,Súmula!CR:CR)))</f>
        <v/>
      </c>
      <c r="G38" s="52" t="str">
        <f>IF(C38="","",(SUMIF(Súmula!$I:$I,Resumo!$C38,Súmula!BA:BA)+SUMIF(Súmula!$R:$R,Resumo!$C38,Súmula!BL:BL)+SUMIF(Súmula!$AA:$AA,Resumo!$C38,Súmula!BW:BW)+SUMIF(Súmula!$AJ:$AJ,Resumo!$C38,Súmula!CH:CH)+SUMIF(Súmula!$AS:$AS,Resumo!$C38,Súmula!CS:CS)))</f>
        <v/>
      </c>
      <c r="H38" s="52" t="str">
        <f>IF(C38="","",(SUMIF(Súmula!$I:$I,Resumo!$C38,Súmula!BB:BB)+SUMIF(Súmula!$R:$R,Resumo!$C38,Súmula!BM:BM)+SUMIF(Súmula!$AA:$AA,Resumo!$C38,Súmula!BX:BX)+SUMIF(Súmula!$AJ:$AJ,Resumo!$C38,Súmula!CI:CI)+SUMIF(Súmula!$AS:$AS,Resumo!$C38,Súmula!CT:CT)))</f>
        <v/>
      </c>
      <c r="I38" s="52" t="str">
        <f>IF(C38="","",(SUMIF(Súmula!$I:$I,Resumo!$C38,Súmula!BC:BC)+SUMIF(Súmula!$R:$R,Resumo!$C38,Súmula!BN:BN)+SUMIF(Súmula!$AA:$AA,Resumo!$C38,Súmula!BY:BY)+SUMIF(Súmula!$AJ:$AJ,Resumo!$C38,Súmula!CJ:CJ)+SUMIF(Súmula!$AS:$AS,Resumo!$C38,Súmula!CU:CU)))</f>
        <v/>
      </c>
      <c r="J38" s="52" t="str">
        <f>IF(C38="","",(SUMIF(Súmula!$I:$I,Resumo!$C38,Súmula!BD:BD)+SUMIF(Súmula!$R:$R,Resumo!$C38,Súmula!BO:BO)+SUMIF(Súmula!$AA:$AA,Resumo!$C38,Súmula!BZ:BZ)+SUMIF(Súmula!$AJ:$AJ,Resumo!$C38,Súmula!CK:CK)+SUMIF(Súmula!$AS:$AS,Resumo!$C38,Súmula!CV:CV)))</f>
        <v/>
      </c>
      <c r="K38" s="52" t="str">
        <f t="shared" si="10"/>
        <v/>
      </c>
      <c r="L38" s="52"/>
      <c r="N38" s="52" t="str">
        <f t="shared" si="8"/>
        <v/>
      </c>
    </row>
    <row r="39" spans="1:14" ht="18.95" customHeight="1" x14ac:dyDescent="0.2">
      <c r="A39" s="52" t="str">
        <f>Súmula!M31</f>
        <v>R4</v>
      </c>
      <c r="B39" s="64" t="str">
        <f>IF(C39="","",Súmula!W31)</f>
        <v/>
      </c>
      <c r="C39" s="63" t="str">
        <f>IF(Súmula!N31="","",Súmula!N31)</f>
        <v/>
      </c>
      <c r="D39" s="52" t="str">
        <f t="shared" ref="D39:D50" si="11">IF(C39="","",SUM(F39:H39))</f>
        <v/>
      </c>
      <c r="E39" s="81" t="str">
        <f t="shared" si="7"/>
        <v/>
      </c>
      <c r="F39" s="52" t="str">
        <f>IF(C39="","",(SUMIF(Súmula!$I:$I,Resumo!$C39,Súmula!AZ:AZ)+SUMIF(Súmula!$R:$R,Resumo!$C39,Súmula!BK:BK)+SUMIF(Súmula!$AA:$AA,Resumo!$C39,Súmula!BV:BV)+SUMIF(Súmula!$AJ:$AJ,Resumo!$C39,Súmula!CG:CG)+SUMIF(Súmula!$AS:$AS,Resumo!$C39,Súmula!CR:CR)))</f>
        <v/>
      </c>
      <c r="G39" s="52" t="str">
        <f>IF(C39="","",(SUMIF(Súmula!$I:$I,Resumo!$C39,Súmula!BA:BA)+SUMIF(Súmula!$R:$R,Resumo!$C39,Súmula!BL:BL)+SUMIF(Súmula!$AA:$AA,Resumo!$C39,Súmula!BW:BW)+SUMIF(Súmula!$AJ:$AJ,Resumo!$C39,Súmula!CH:CH)+SUMIF(Súmula!$AS:$AS,Resumo!$C39,Súmula!CS:CS)))</f>
        <v/>
      </c>
      <c r="H39" s="52" t="str">
        <f>IF(C39="","",(SUMIF(Súmula!$I:$I,Resumo!$C39,Súmula!BB:BB)+SUMIF(Súmula!$R:$R,Resumo!$C39,Súmula!BM:BM)+SUMIF(Súmula!$AA:$AA,Resumo!$C39,Súmula!BX:BX)+SUMIF(Súmula!$AJ:$AJ,Resumo!$C39,Súmula!CI:CI)+SUMIF(Súmula!$AS:$AS,Resumo!$C39,Súmula!CT:CT)))</f>
        <v/>
      </c>
      <c r="I39" s="52" t="str">
        <f>IF(C39="","",(SUMIF(Súmula!$I:$I,Resumo!$C39,Súmula!BC:BC)+SUMIF(Súmula!$R:$R,Resumo!$C39,Súmula!BN:BN)+SUMIF(Súmula!$AA:$AA,Resumo!$C39,Súmula!BY:BY)+SUMIF(Súmula!$AJ:$AJ,Resumo!$C39,Súmula!CJ:CJ)+SUMIF(Súmula!$AS:$AS,Resumo!$C39,Súmula!CU:CU)))</f>
        <v/>
      </c>
      <c r="J39" s="52" t="str">
        <f>IF(C39="","",(SUMIF(Súmula!$I:$I,Resumo!$C39,Súmula!BD:BD)+SUMIF(Súmula!$R:$R,Resumo!$C39,Súmula!BO:BO)+SUMIF(Súmula!$AA:$AA,Resumo!$C39,Súmula!BZ:BZ)+SUMIF(Súmula!$AJ:$AJ,Resumo!$C39,Súmula!CK:CK)+SUMIF(Súmula!$AS:$AS,Resumo!$C39,Súmula!CV:CV)))</f>
        <v/>
      </c>
      <c r="K39" s="52" t="str">
        <f t="shared" ref="K39:K50" si="12">IF(C39="","",I39-J39)</f>
        <v/>
      </c>
      <c r="L39" s="52"/>
      <c r="N39" s="52" t="str">
        <f t="shared" si="8"/>
        <v/>
      </c>
    </row>
    <row r="40" spans="1:14" ht="18.95" customHeight="1" x14ac:dyDescent="0.2">
      <c r="A40" s="52" t="str">
        <f>Súmula!M32</f>
        <v>R5</v>
      </c>
      <c r="B40" s="64" t="str">
        <f>IF(C40="","",Súmula!W32)</f>
        <v/>
      </c>
      <c r="C40" s="63" t="str">
        <f>IF(Súmula!N32="","",Súmula!N32)</f>
        <v/>
      </c>
      <c r="D40" s="52" t="str">
        <f t="shared" si="11"/>
        <v/>
      </c>
      <c r="E40" s="81" t="str">
        <f t="shared" si="7"/>
        <v/>
      </c>
      <c r="F40" s="52" t="str">
        <f>IF(C40="","",(SUMIF(Súmula!$I:$I,Resumo!$C40,Súmula!AZ:AZ)+SUMIF(Súmula!$R:$R,Resumo!$C40,Súmula!BK:BK)+SUMIF(Súmula!$AA:$AA,Resumo!$C40,Súmula!BV:BV)+SUMIF(Súmula!$AJ:$AJ,Resumo!$C40,Súmula!CG:CG)+SUMIF(Súmula!$AS:$AS,Resumo!$C40,Súmula!CR:CR)))</f>
        <v/>
      </c>
      <c r="G40" s="52" t="str">
        <f>IF(C40="","",(SUMIF(Súmula!$I:$I,Resumo!$C40,Súmula!BA:BA)+SUMIF(Súmula!$R:$R,Resumo!$C40,Súmula!BL:BL)+SUMIF(Súmula!$AA:$AA,Resumo!$C40,Súmula!BW:BW)+SUMIF(Súmula!$AJ:$AJ,Resumo!$C40,Súmula!CH:CH)+SUMIF(Súmula!$AS:$AS,Resumo!$C40,Súmula!CS:CS)))</f>
        <v/>
      </c>
      <c r="H40" s="52" t="str">
        <f>IF(C40="","",(SUMIF(Súmula!$I:$I,Resumo!$C40,Súmula!BB:BB)+SUMIF(Súmula!$R:$R,Resumo!$C40,Súmula!BM:BM)+SUMIF(Súmula!$AA:$AA,Resumo!$C40,Súmula!BX:BX)+SUMIF(Súmula!$AJ:$AJ,Resumo!$C40,Súmula!CI:CI)+SUMIF(Súmula!$AS:$AS,Resumo!$C40,Súmula!CT:CT)))</f>
        <v/>
      </c>
      <c r="I40" s="52" t="str">
        <f>IF(C40="","",(SUMIF(Súmula!$I:$I,Resumo!$C40,Súmula!BC:BC)+SUMIF(Súmula!$R:$R,Resumo!$C40,Súmula!BN:BN)+SUMIF(Súmula!$AA:$AA,Resumo!$C40,Súmula!BY:BY)+SUMIF(Súmula!$AJ:$AJ,Resumo!$C40,Súmula!CJ:CJ)+SUMIF(Súmula!$AS:$AS,Resumo!$C40,Súmula!CU:CU)))</f>
        <v/>
      </c>
      <c r="J40" s="52" t="str">
        <f>IF(C40="","",(SUMIF(Súmula!$I:$I,Resumo!$C40,Súmula!BD:BD)+SUMIF(Súmula!$R:$R,Resumo!$C40,Súmula!BO:BO)+SUMIF(Súmula!$AA:$AA,Resumo!$C40,Súmula!BZ:BZ)+SUMIF(Súmula!$AJ:$AJ,Resumo!$C40,Súmula!CK:CK)+SUMIF(Súmula!$AS:$AS,Resumo!$C40,Súmula!CV:CV)))</f>
        <v/>
      </c>
      <c r="K40" s="52" t="str">
        <f t="shared" si="12"/>
        <v/>
      </c>
      <c r="L40" s="52"/>
      <c r="N40" s="52" t="str">
        <f t="shared" si="8"/>
        <v/>
      </c>
    </row>
    <row r="41" spans="1:14" ht="18.95" customHeight="1" outlineLevel="1" x14ac:dyDescent="0.2">
      <c r="A41" s="52" t="str">
        <f>Súmula!M33</f>
        <v>R6</v>
      </c>
      <c r="B41" s="64" t="str">
        <f>IF(C41="","",Súmula!W33)</f>
        <v/>
      </c>
      <c r="C41" s="63" t="str">
        <f>IF(Súmula!N33="","",Súmula!N33)</f>
        <v/>
      </c>
      <c r="D41" s="52" t="str">
        <f t="shared" si="11"/>
        <v/>
      </c>
      <c r="E41" s="81" t="str">
        <f t="shared" si="7"/>
        <v/>
      </c>
      <c r="F41" s="52" t="str">
        <f>IF(C41="","",(SUMIF(Súmula!$I:$I,Resumo!$C41,Súmula!AZ:AZ)+SUMIF(Súmula!$R:$R,Resumo!$C41,Súmula!BK:BK)+SUMIF(Súmula!$AA:$AA,Resumo!$C41,Súmula!BV:BV)+SUMIF(Súmula!$AJ:$AJ,Resumo!$C41,Súmula!CG:CG)+SUMIF(Súmula!$AS:$AS,Resumo!$C41,Súmula!CR:CR)))</f>
        <v/>
      </c>
      <c r="G41" s="52" t="str">
        <f>IF(C41="","",(SUMIF(Súmula!$I:$I,Resumo!$C41,Súmula!BA:BA)+SUMIF(Súmula!$R:$R,Resumo!$C41,Súmula!BL:BL)+SUMIF(Súmula!$AA:$AA,Resumo!$C41,Súmula!BW:BW)+SUMIF(Súmula!$AJ:$AJ,Resumo!$C41,Súmula!CH:CH)+SUMIF(Súmula!$AS:$AS,Resumo!$C41,Súmula!CS:CS)))</f>
        <v/>
      </c>
      <c r="H41" s="52" t="str">
        <f>IF(C41="","",(SUMIF(Súmula!$I:$I,Resumo!$C41,Súmula!BB:BB)+SUMIF(Súmula!$R:$R,Resumo!$C41,Súmula!BM:BM)+SUMIF(Súmula!$AA:$AA,Resumo!$C41,Súmula!BX:BX)+SUMIF(Súmula!$AJ:$AJ,Resumo!$C41,Súmula!CI:CI)+SUMIF(Súmula!$AS:$AS,Resumo!$C41,Súmula!CT:CT)))</f>
        <v/>
      </c>
      <c r="I41" s="52" t="str">
        <f>IF(C41="","",(SUMIF(Súmula!$I:$I,Resumo!$C41,Súmula!BC:BC)+SUMIF(Súmula!$R:$R,Resumo!$C41,Súmula!BN:BN)+SUMIF(Súmula!$AA:$AA,Resumo!$C41,Súmula!BY:BY)+SUMIF(Súmula!$AJ:$AJ,Resumo!$C41,Súmula!CJ:CJ)+SUMIF(Súmula!$AS:$AS,Resumo!$C41,Súmula!CU:CU)))</f>
        <v/>
      </c>
      <c r="J41" s="52" t="str">
        <f>IF(C41="","",(SUMIF(Súmula!$I:$I,Resumo!$C41,Súmula!BD:BD)+SUMIF(Súmula!$R:$R,Resumo!$C41,Súmula!BO:BO)+SUMIF(Súmula!$AA:$AA,Resumo!$C41,Súmula!BZ:BZ)+SUMIF(Súmula!$AJ:$AJ,Resumo!$C41,Súmula!CK:CK)+SUMIF(Súmula!$AS:$AS,Resumo!$C41,Súmula!CV:CV)))</f>
        <v/>
      </c>
      <c r="K41" s="52" t="str">
        <f t="shared" si="12"/>
        <v/>
      </c>
      <c r="L41" s="52"/>
      <c r="N41" s="52" t="str">
        <f t="shared" si="8"/>
        <v/>
      </c>
    </row>
    <row r="42" spans="1:14" ht="18.95" customHeight="1" outlineLevel="1" x14ac:dyDescent="0.2">
      <c r="A42" s="52" t="str">
        <f>Súmula!M34</f>
        <v>R7</v>
      </c>
      <c r="B42" s="64" t="str">
        <f>IF(C42="","",Súmula!W34)</f>
        <v/>
      </c>
      <c r="C42" s="63" t="str">
        <f>IF(Súmula!N34="","",Súmula!N34)</f>
        <v/>
      </c>
      <c r="D42" s="52" t="str">
        <f t="shared" si="11"/>
        <v/>
      </c>
      <c r="E42" s="81" t="str">
        <f t="shared" si="7"/>
        <v/>
      </c>
      <c r="F42" s="52" t="str">
        <f>IF(C42="","",(SUMIF(Súmula!$I:$I,Resumo!$C42,Súmula!AZ:AZ)+SUMIF(Súmula!$R:$R,Resumo!$C42,Súmula!BK:BK)+SUMIF(Súmula!$AA:$AA,Resumo!$C42,Súmula!BV:BV)+SUMIF(Súmula!$AJ:$AJ,Resumo!$C42,Súmula!CG:CG)+SUMIF(Súmula!$AS:$AS,Resumo!$C42,Súmula!CR:CR)))</f>
        <v/>
      </c>
      <c r="G42" s="52" t="str">
        <f>IF(C42="","",(SUMIF(Súmula!$I:$I,Resumo!$C42,Súmula!BA:BA)+SUMIF(Súmula!$R:$R,Resumo!$C42,Súmula!BL:BL)+SUMIF(Súmula!$AA:$AA,Resumo!$C42,Súmula!BW:BW)+SUMIF(Súmula!$AJ:$AJ,Resumo!$C42,Súmula!CH:CH)+SUMIF(Súmula!$AS:$AS,Resumo!$C42,Súmula!CS:CS)))</f>
        <v/>
      </c>
      <c r="H42" s="52" t="str">
        <f>IF(C42="","",(SUMIF(Súmula!$I:$I,Resumo!$C42,Súmula!BB:BB)+SUMIF(Súmula!$R:$R,Resumo!$C42,Súmula!BM:BM)+SUMIF(Súmula!$AA:$AA,Resumo!$C42,Súmula!BX:BX)+SUMIF(Súmula!$AJ:$AJ,Resumo!$C42,Súmula!CI:CI)+SUMIF(Súmula!$AS:$AS,Resumo!$C42,Súmula!CT:CT)))</f>
        <v/>
      </c>
      <c r="I42" s="52" t="str">
        <f>IF(C42="","",(SUMIF(Súmula!$I:$I,Resumo!$C42,Súmula!BC:BC)+SUMIF(Súmula!$R:$R,Resumo!$C42,Súmula!BN:BN)+SUMIF(Súmula!$AA:$AA,Resumo!$C42,Súmula!BY:BY)+SUMIF(Súmula!$AJ:$AJ,Resumo!$C42,Súmula!CJ:CJ)+SUMIF(Súmula!$AS:$AS,Resumo!$C42,Súmula!CU:CU)))</f>
        <v/>
      </c>
      <c r="J42" s="52" t="str">
        <f>IF(C42="","",(SUMIF(Súmula!$I:$I,Resumo!$C42,Súmula!BD:BD)+SUMIF(Súmula!$R:$R,Resumo!$C42,Súmula!BO:BO)+SUMIF(Súmula!$AA:$AA,Resumo!$C42,Súmula!BZ:BZ)+SUMIF(Súmula!$AJ:$AJ,Resumo!$C42,Súmula!CK:CK)+SUMIF(Súmula!$AS:$AS,Resumo!$C42,Súmula!CV:CV)))</f>
        <v/>
      </c>
      <c r="K42" s="52" t="str">
        <f t="shared" si="12"/>
        <v/>
      </c>
      <c r="L42" s="52"/>
      <c r="N42" s="52" t="str">
        <f t="shared" si="8"/>
        <v/>
      </c>
    </row>
    <row r="43" spans="1:14" ht="18.95" customHeight="1" outlineLevel="1" x14ac:dyDescent="0.2">
      <c r="A43" s="52" t="str">
        <f>Súmula!M35</f>
        <v>R8</v>
      </c>
      <c r="B43" s="64" t="str">
        <f>IF(C43="","",Súmula!W35)</f>
        <v/>
      </c>
      <c r="C43" s="63" t="str">
        <f>IF(Súmula!N35="","",Súmula!N35)</f>
        <v/>
      </c>
      <c r="D43" s="52" t="str">
        <f t="shared" si="11"/>
        <v/>
      </c>
      <c r="E43" s="81" t="str">
        <f t="shared" si="7"/>
        <v/>
      </c>
      <c r="F43" s="52" t="str">
        <f>IF(C43="","",(SUMIF(Súmula!$I:$I,Resumo!$C43,Súmula!AZ:AZ)+SUMIF(Súmula!$R:$R,Resumo!$C43,Súmula!BK:BK)+SUMIF(Súmula!$AA:$AA,Resumo!$C43,Súmula!BV:BV)+SUMIF(Súmula!$AJ:$AJ,Resumo!$C43,Súmula!CG:CG)+SUMIF(Súmula!$AS:$AS,Resumo!$C43,Súmula!CR:CR)))</f>
        <v/>
      </c>
      <c r="G43" s="52" t="str">
        <f>IF(C43="","",(SUMIF(Súmula!$I:$I,Resumo!$C43,Súmula!BA:BA)+SUMIF(Súmula!$R:$R,Resumo!$C43,Súmula!BL:BL)+SUMIF(Súmula!$AA:$AA,Resumo!$C43,Súmula!BW:BW)+SUMIF(Súmula!$AJ:$AJ,Resumo!$C43,Súmula!CH:CH)+SUMIF(Súmula!$AS:$AS,Resumo!$C43,Súmula!CS:CS)))</f>
        <v/>
      </c>
      <c r="H43" s="52" t="str">
        <f>IF(C43="","",(SUMIF(Súmula!$I:$I,Resumo!$C43,Súmula!BB:BB)+SUMIF(Súmula!$R:$R,Resumo!$C43,Súmula!BM:BM)+SUMIF(Súmula!$AA:$AA,Resumo!$C43,Súmula!BX:BX)+SUMIF(Súmula!$AJ:$AJ,Resumo!$C43,Súmula!CI:CI)+SUMIF(Súmula!$AS:$AS,Resumo!$C43,Súmula!CT:CT)))</f>
        <v/>
      </c>
      <c r="I43" s="52" t="str">
        <f>IF(C43="","",(SUMIF(Súmula!$I:$I,Resumo!$C43,Súmula!BC:BC)+SUMIF(Súmula!$R:$R,Resumo!$C43,Súmula!BN:BN)+SUMIF(Súmula!$AA:$AA,Resumo!$C43,Súmula!BY:BY)+SUMIF(Súmula!$AJ:$AJ,Resumo!$C43,Súmula!CJ:CJ)+SUMIF(Súmula!$AS:$AS,Resumo!$C43,Súmula!CU:CU)))</f>
        <v/>
      </c>
      <c r="J43" s="52" t="str">
        <f>IF(C43="","",(SUMIF(Súmula!$I:$I,Resumo!$C43,Súmula!BD:BD)+SUMIF(Súmula!$R:$R,Resumo!$C43,Súmula!BO:BO)+SUMIF(Súmula!$AA:$AA,Resumo!$C43,Súmula!BZ:BZ)+SUMIF(Súmula!$AJ:$AJ,Resumo!$C43,Súmula!CK:CK)+SUMIF(Súmula!$AS:$AS,Resumo!$C43,Súmula!CV:CV)))</f>
        <v/>
      </c>
      <c r="K43" s="52" t="str">
        <f t="shared" si="12"/>
        <v/>
      </c>
      <c r="L43" s="52"/>
      <c r="N43" s="52" t="str">
        <f t="shared" si="8"/>
        <v/>
      </c>
    </row>
    <row r="44" spans="1:14" ht="18.95" customHeight="1" outlineLevel="1" x14ac:dyDescent="0.2">
      <c r="A44" s="52" t="str">
        <f>Súmula!M36</f>
        <v>R9</v>
      </c>
      <c r="B44" s="64" t="str">
        <f>IF(C44="","",Súmula!W36)</f>
        <v/>
      </c>
      <c r="C44" s="63" t="str">
        <f>IF(Súmula!N36="","",Súmula!N36)</f>
        <v/>
      </c>
      <c r="D44" s="52" t="str">
        <f t="shared" si="11"/>
        <v/>
      </c>
      <c r="E44" s="81" t="str">
        <f t="shared" si="7"/>
        <v/>
      </c>
      <c r="F44" s="52" t="str">
        <f>IF(C44="","",(SUMIF(Súmula!$I:$I,Resumo!$C44,Súmula!AZ:AZ)+SUMIF(Súmula!$R:$R,Resumo!$C44,Súmula!BK:BK)+SUMIF(Súmula!$AA:$AA,Resumo!$C44,Súmula!BV:BV)+SUMIF(Súmula!$AJ:$AJ,Resumo!$C44,Súmula!CG:CG)+SUMIF(Súmula!$AS:$AS,Resumo!$C44,Súmula!CR:CR)))</f>
        <v/>
      </c>
      <c r="G44" s="52" t="str">
        <f>IF(C44="","",(SUMIF(Súmula!$I:$I,Resumo!$C44,Súmula!BA:BA)+SUMIF(Súmula!$R:$R,Resumo!$C44,Súmula!BL:BL)+SUMIF(Súmula!$AA:$AA,Resumo!$C44,Súmula!BW:BW)+SUMIF(Súmula!$AJ:$AJ,Resumo!$C44,Súmula!CH:CH)+SUMIF(Súmula!$AS:$AS,Resumo!$C44,Súmula!CS:CS)))</f>
        <v/>
      </c>
      <c r="H44" s="52" t="str">
        <f>IF(C44="","",(SUMIF(Súmula!$I:$I,Resumo!$C44,Súmula!BB:BB)+SUMIF(Súmula!$R:$R,Resumo!$C44,Súmula!BM:BM)+SUMIF(Súmula!$AA:$AA,Resumo!$C44,Súmula!BX:BX)+SUMIF(Súmula!$AJ:$AJ,Resumo!$C44,Súmula!CI:CI)+SUMIF(Súmula!$AS:$AS,Resumo!$C44,Súmula!CT:CT)))</f>
        <v/>
      </c>
      <c r="I44" s="52" t="str">
        <f>IF(C44="","",(SUMIF(Súmula!$I:$I,Resumo!$C44,Súmula!BC:BC)+SUMIF(Súmula!$R:$R,Resumo!$C44,Súmula!BN:BN)+SUMIF(Súmula!$AA:$AA,Resumo!$C44,Súmula!BY:BY)+SUMIF(Súmula!$AJ:$AJ,Resumo!$C44,Súmula!CJ:CJ)+SUMIF(Súmula!$AS:$AS,Resumo!$C44,Súmula!CU:CU)))</f>
        <v/>
      </c>
      <c r="J44" s="52" t="str">
        <f>IF(C44="","",(SUMIF(Súmula!$I:$I,Resumo!$C44,Súmula!BD:BD)+SUMIF(Súmula!$R:$R,Resumo!$C44,Súmula!BO:BO)+SUMIF(Súmula!$AA:$AA,Resumo!$C44,Súmula!BZ:BZ)+SUMIF(Súmula!$AJ:$AJ,Resumo!$C44,Súmula!CK:CK)+SUMIF(Súmula!$AS:$AS,Resumo!$C44,Súmula!CV:CV)))</f>
        <v/>
      </c>
      <c r="K44" s="52" t="str">
        <f t="shared" si="12"/>
        <v/>
      </c>
      <c r="L44" s="52"/>
      <c r="N44" s="52" t="str">
        <f t="shared" si="8"/>
        <v/>
      </c>
    </row>
    <row r="45" spans="1:14" ht="18.95" customHeight="1" outlineLevel="1" x14ac:dyDescent="0.2">
      <c r="A45" s="52" t="str">
        <f>Súmula!M37</f>
        <v>R10</v>
      </c>
      <c r="B45" s="64" t="str">
        <f>IF(C45="","",Súmula!W37)</f>
        <v/>
      </c>
      <c r="C45" s="63" t="str">
        <f>IF(Súmula!N37="","",Súmula!N37)</f>
        <v/>
      </c>
      <c r="D45" s="52" t="str">
        <f t="shared" si="11"/>
        <v/>
      </c>
      <c r="E45" s="81" t="str">
        <f t="shared" si="7"/>
        <v/>
      </c>
      <c r="F45" s="52" t="str">
        <f>IF(C45="","",(SUMIF(Súmula!$I:$I,Resumo!$C45,Súmula!AZ:AZ)+SUMIF(Súmula!$R:$R,Resumo!$C45,Súmula!BK:BK)+SUMIF(Súmula!$AA:$AA,Resumo!$C45,Súmula!BV:BV)+SUMIF(Súmula!$AJ:$AJ,Resumo!$C45,Súmula!CG:CG)+SUMIF(Súmula!$AS:$AS,Resumo!$C45,Súmula!CR:CR)))</f>
        <v/>
      </c>
      <c r="G45" s="52" t="str">
        <f>IF(C45="","",(SUMIF(Súmula!$I:$I,Resumo!$C45,Súmula!BA:BA)+SUMIF(Súmula!$R:$R,Resumo!$C45,Súmula!BL:BL)+SUMIF(Súmula!$AA:$AA,Resumo!$C45,Súmula!BW:BW)+SUMIF(Súmula!$AJ:$AJ,Resumo!$C45,Súmula!CH:CH)+SUMIF(Súmula!$AS:$AS,Resumo!$C45,Súmula!CS:CS)))</f>
        <v/>
      </c>
      <c r="H45" s="52" t="str">
        <f>IF(C45="","",(SUMIF(Súmula!$I:$I,Resumo!$C45,Súmula!BB:BB)+SUMIF(Súmula!$R:$R,Resumo!$C45,Súmula!BM:BM)+SUMIF(Súmula!$AA:$AA,Resumo!$C45,Súmula!BX:BX)+SUMIF(Súmula!$AJ:$AJ,Resumo!$C45,Súmula!CI:CI)+SUMIF(Súmula!$AS:$AS,Resumo!$C45,Súmula!CT:CT)))</f>
        <v/>
      </c>
      <c r="I45" s="52" t="str">
        <f>IF(C45="","",(SUMIF(Súmula!$I:$I,Resumo!$C45,Súmula!BC:BC)+SUMIF(Súmula!$R:$R,Resumo!$C45,Súmula!BN:BN)+SUMIF(Súmula!$AA:$AA,Resumo!$C45,Súmula!BY:BY)+SUMIF(Súmula!$AJ:$AJ,Resumo!$C45,Súmula!CJ:CJ)+SUMIF(Súmula!$AS:$AS,Resumo!$C45,Súmula!CU:CU)))</f>
        <v/>
      </c>
      <c r="J45" s="52" t="str">
        <f>IF(C45="","",(SUMIF(Súmula!$I:$I,Resumo!$C45,Súmula!BD:BD)+SUMIF(Súmula!$R:$R,Resumo!$C45,Súmula!BO:BO)+SUMIF(Súmula!$AA:$AA,Resumo!$C45,Súmula!BZ:BZ)+SUMIF(Súmula!$AJ:$AJ,Resumo!$C45,Súmula!CK:CK)+SUMIF(Súmula!$AS:$AS,Resumo!$C45,Súmula!CV:CV)))</f>
        <v/>
      </c>
      <c r="K45" s="52" t="str">
        <f t="shared" si="12"/>
        <v/>
      </c>
      <c r="L45" s="52"/>
      <c r="N45" s="52" t="str">
        <f t="shared" si="8"/>
        <v/>
      </c>
    </row>
    <row r="46" spans="1:14" ht="18.95" customHeight="1" outlineLevel="1" x14ac:dyDescent="0.2">
      <c r="A46" s="52" t="str">
        <f>Súmula!M38</f>
        <v>R11</v>
      </c>
      <c r="B46" s="64" t="str">
        <f>IF(C46="","",Súmula!W38)</f>
        <v/>
      </c>
      <c r="C46" s="63" t="str">
        <f>IF(Súmula!N38="","",Súmula!N38)</f>
        <v/>
      </c>
      <c r="D46" s="52" t="str">
        <f t="shared" si="11"/>
        <v/>
      </c>
      <c r="E46" s="81" t="str">
        <f t="shared" si="7"/>
        <v/>
      </c>
      <c r="F46" s="52" t="str">
        <f>IF(C46="","",(SUMIF(Súmula!$I:$I,Resumo!$C46,Súmula!AZ:AZ)+SUMIF(Súmula!$R:$R,Resumo!$C46,Súmula!BK:BK)+SUMIF(Súmula!$AA:$AA,Resumo!$C46,Súmula!BV:BV)+SUMIF(Súmula!$AJ:$AJ,Resumo!$C46,Súmula!CG:CG)+SUMIF(Súmula!$AS:$AS,Resumo!$C46,Súmula!CR:CR)))</f>
        <v/>
      </c>
      <c r="G46" s="52" t="str">
        <f>IF(C46="","",(SUMIF(Súmula!$I:$I,Resumo!$C46,Súmula!BA:BA)+SUMIF(Súmula!$R:$R,Resumo!$C46,Súmula!BL:BL)+SUMIF(Súmula!$AA:$AA,Resumo!$C46,Súmula!BW:BW)+SUMIF(Súmula!$AJ:$AJ,Resumo!$C46,Súmula!CH:CH)+SUMIF(Súmula!$AS:$AS,Resumo!$C46,Súmula!CS:CS)))</f>
        <v/>
      </c>
      <c r="H46" s="52" t="str">
        <f>IF(C46="","",(SUMIF(Súmula!$I:$I,Resumo!$C46,Súmula!BB:BB)+SUMIF(Súmula!$R:$R,Resumo!$C46,Súmula!BM:BM)+SUMIF(Súmula!$AA:$AA,Resumo!$C46,Súmula!BX:BX)+SUMIF(Súmula!$AJ:$AJ,Resumo!$C46,Súmula!CI:CI)+SUMIF(Súmula!$AS:$AS,Resumo!$C46,Súmula!CT:CT)))</f>
        <v/>
      </c>
      <c r="I46" s="52" t="str">
        <f>IF(C46="","",(SUMIF(Súmula!$I:$I,Resumo!$C46,Súmula!BC:BC)+SUMIF(Súmula!$R:$R,Resumo!$C46,Súmula!BN:BN)+SUMIF(Súmula!$AA:$AA,Resumo!$C46,Súmula!BY:BY)+SUMIF(Súmula!$AJ:$AJ,Resumo!$C46,Súmula!CJ:CJ)+SUMIF(Súmula!$AS:$AS,Resumo!$C46,Súmula!CU:CU)))</f>
        <v/>
      </c>
      <c r="J46" s="52" t="str">
        <f>IF(C46="","",(SUMIF(Súmula!$I:$I,Resumo!$C46,Súmula!BD:BD)+SUMIF(Súmula!$R:$R,Resumo!$C46,Súmula!BO:BO)+SUMIF(Súmula!$AA:$AA,Resumo!$C46,Súmula!BZ:BZ)+SUMIF(Súmula!$AJ:$AJ,Resumo!$C46,Súmula!CK:CK)+SUMIF(Súmula!$AS:$AS,Resumo!$C46,Súmula!CV:CV)))</f>
        <v/>
      </c>
      <c r="K46" s="52" t="str">
        <f t="shared" si="12"/>
        <v/>
      </c>
      <c r="L46" s="52"/>
      <c r="N46" s="52" t="str">
        <f t="shared" si="8"/>
        <v/>
      </c>
    </row>
    <row r="47" spans="1:14" ht="18.95" customHeight="1" outlineLevel="1" x14ac:dyDescent="0.2">
      <c r="A47" s="52" t="str">
        <f>Súmula!M39</f>
        <v>R12</v>
      </c>
      <c r="B47" s="64" t="str">
        <f>IF(C47="","",Súmula!W39)</f>
        <v/>
      </c>
      <c r="C47" s="63" t="str">
        <f>IF(Súmula!N39="","",Súmula!N39)</f>
        <v/>
      </c>
      <c r="D47" s="52" t="str">
        <f t="shared" si="11"/>
        <v/>
      </c>
      <c r="E47" s="81" t="str">
        <f t="shared" si="7"/>
        <v/>
      </c>
      <c r="F47" s="52" t="str">
        <f>IF(C47="","",(SUMIF(Súmula!$I:$I,Resumo!$C47,Súmula!AZ:AZ)+SUMIF(Súmula!$R:$R,Resumo!$C47,Súmula!BK:BK)+SUMIF(Súmula!$AA:$AA,Resumo!$C47,Súmula!BV:BV)+SUMIF(Súmula!$AJ:$AJ,Resumo!$C47,Súmula!CG:CG)+SUMIF(Súmula!$AS:$AS,Resumo!$C47,Súmula!CR:CR)))</f>
        <v/>
      </c>
      <c r="G47" s="52" t="str">
        <f>IF(C47="","",(SUMIF(Súmula!$I:$I,Resumo!$C47,Súmula!BA:BA)+SUMIF(Súmula!$R:$R,Resumo!$C47,Súmula!BL:BL)+SUMIF(Súmula!$AA:$AA,Resumo!$C47,Súmula!BW:BW)+SUMIF(Súmula!$AJ:$AJ,Resumo!$C47,Súmula!CH:CH)+SUMIF(Súmula!$AS:$AS,Resumo!$C47,Súmula!CS:CS)))</f>
        <v/>
      </c>
      <c r="H47" s="52" t="str">
        <f>IF(C47="","",(SUMIF(Súmula!$I:$I,Resumo!$C47,Súmula!BB:BB)+SUMIF(Súmula!$R:$R,Resumo!$C47,Súmula!BM:BM)+SUMIF(Súmula!$AA:$AA,Resumo!$C47,Súmula!BX:BX)+SUMIF(Súmula!$AJ:$AJ,Resumo!$C47,Súmula!CI:CI)+SUMIF(Súmula!$AS:$AS,Resumo!$C47,Súmula!CT:CT)))</f>
        <v/>
      </c>
      <c r="I47" s="52" t="str">
        <f>IF(C47="","",(SUMIF(Súmula!$I:$I,Resumo!$C47,Súmula!BC:BC)+SUMIF(Súmula!$R:$R,Resumo!$C47,Súmula!BN:BN)+SUMIF(Súmula!$AA:$AA,Resumo!$C47,Súmula!BY:BY)+SUMIF(Súmula!$AJ:$AJ,Resumo!$C47,Súmula!CJ:CJ)+SUMIF(Súmula!$AS:$AS,Resumo!$C47,Súmula!CU:CU)))</f>
        <v/>
      </c>
      <c r="J47" s="52" t="str">
        <f>IF(C47="","",(SUMIF(Súmula!$I:$I,Resumo!$C47,Súmula!BD:BD)+SUMIF(Súmula!$R:$R,Resumo!$C47,Súmula!BO:BO)+SUMIF(Súmula!$AA:$AA,Resumo!$C47,Súmula!BZ:BZ)+SUMIF(Súmula!$AJ:$AJ,Resumo!$C47,Súmula!CK:CK)+SUMIF(Súmula!$AS:$AS,Resumo!$C47,Súmula!CV:CV)))</f>
        <v/>
      </c>
      <c r="K47" s="52" t="str">
        <f t="shared" si="12"/>
        <v/>
      </c>
      <c r="L47" s="52"/>
      <c r="N47" s="52" t="str">
        <f t="shared" si="8"/>
        <v/>
      </c>
    </row>
    <row r="48" spans="1:14" ht="18.95" customHeight="1" outlineLevel="1" x14ac:dyDescent="0.2">
      <c r="A48" s="52" t="str">
        <f>Súmula!M40</f>
        <v>R13</v>
      </c>
      <c r="B48" s="64" t="str">
        <f>IF(C48="","",Súmula!W40)</f>
        <v/>
      </c>
      <c r="C48" s="63" t="str">
        <f>IF(Súmula!N40="","",Súmula!N40)</f>
        <v/>
      </c>
      <c r="D48" s="52" t="str">
        <f t="shared" si="11"/>
        <v/>
      </c>
      <c r="E48" s="81" t="str">
        <f t="shared" si="7"/>
        <v/>
      </c>
      <c r="F48" s="52" t="str">
        <f>IF(C48="","",(SUMIF(Súmula!$I:$I,Resumo!$C48,Súmula!AZ:AZ)+SUMIF(Súmula!$R:$R,Resumo!$C48,Súmula!BK:BK)+SUMIF(Súmula!$AA:$AA,Resumo!$C48,Súmula!BV:BV)+SUMIF(Súmula!$AJ:$AJ,Resumo!$C48,Súmula!CG:CG)+SUMIF(Súmula!$AS:$AS,Resumo!$C48,Súmula!CR:CR)))</f>
        <v/>
      </c>
      <c r="G48" s="52" t="str">
        <f>IF(C48="","",(SUMIF(Súmula!$I:$I,Resumo!$C48,Súmula!BA:BA)+SUMIF(Súmula!$R:$R,Resumo!$C48,Súmula!BL:BL)+SUMIF(Súmula!$AA:$AA,Resumo!$C48,Súmula!BW:BW)+SUMIF(Súmula!$AJ:$AJ,Resumo!$C48,Súmula!CH:CH)+SUMIF(Súmula!$AS:$AS,Resumo!$C48,Súmula!CS:CS)))</f>
        <v/>
      </c>
      <c r="H48" s="52" t="str">
        <f>IF(C48="","",(SUMIF(Súmula!$I:$I,Resumo!$C48,Súmula!BB:BB)+SUMIF(Súmula!$R:$R,Resumo!$C48,Súmula!BM:BM)+SUMIF(Súmula!$AA:$AA,Resumo!$C48,Súmula!BX:BX)+SUMIF(Súmula!$AJ:$AJ,Resumo!$C48,Súmula!CI:CI)+SUMIF(Súmula!$AS:$AS,Resumo!$C48,Súmula!CT:CT)))</f>
        <v/>
      </c>
      <c r="I48" s="52" t="str">
        <f>IF(C48="","",(SUMIF(Súmula!$I:$I,Resumo!$C48,Súmula!BC:BC)+SUMIF(Súmula!$R:$R,Resumo!$C48,Súmula!BN:BN)+SUMIF(Súmula!$AA:$AA,Resumo!$C48,Súmula!BY:BY)+SUMIF(Súmula!$AJ:$AJ,Resumo!$C48,Súmula!CJ:CJ)+SUMIF(Súmula!$AS:$AS,Resumo!$C48,Súmula!CU:CU)))</f>
        <v/>
      </c>
      <c r="J48" s="52" t="str">
        <f>IF(C48="","",(SUMIF(Súmula!$I:$I,Resumo!$C48,Súmula!BD:BD)+SUMIF(Súmula!$R:$R,Resumo!$C48,Súmula!BO:BO)+SUMIF(Súmula!$AA:$AA,Resumo!$C48,Súmula!BZ:BZ)+SUMIF(Súmula!$AJ:$AJ,Resumo!$C48,Súmula!CK:CK)+SUMIF(Súmula!$AS:$AS,Resumo!$C48,Súmula!CV:CV)))</f>
        <v/>
      </c>
      <c r="K48" s="52" t="str">
        <f t="shared" si="12"/>
        <v/>
      </c>
      <c r="L48" s="52"/>
      <c r="N48" s="52" t="str">
        <f t="shared" si="8"/>
        <v/>
      </c>
    </row>
    <row r="49" spans="1:14" ht="18.95" customHeight="1" outlineLevel="1" x14ac:dyDescent="0.2">
      <c r="A49" s="52" t="str">
        <f>Súmula!M41</f>
        <v>R14</v>
      </c>
      <c r="B49" s="64" t="str">
        <f>IF(C49="","",Súmula!W41)</f>
        <v/>
      </c>
      <c r="C49" s="63" t="str">
        <f>IF(Súmula!N41="","",Súmula!N41)</f>
        <v/>
      </c>
      <c r="D49" s="52" t="str">
        <f t="shared" si="11"/>
        <v/>
      </c>
      <c r="E49" s="81" t="str">
        <f t="shared" si="7"/>
        <v/>
      </c>
      <c r="F49" s="52" t="str">
        <f>IF(C49="","",(SUMIF(Súmula!$I:$I,Resumo!$C49,Súmula!AZ:AZ)+SUMIF(Súmula!$R:$R,Resumo!$C49,Súmula!BK:BK)+SUMIF(Súmula!$AA:$AA,Resumo!$C49,Súmula!BV:BV)+SUMIF(Súmula!$AJ:$AJ,Resumo!$C49,Súmula!CG:CG)+SUMIF(Súmula!$AS:$AS,Resumo!$C49,Súmula!CR:CR)))</f>
        <v/>
      </c>
      <c r="G49" s="52" t="str">
        <f>IF(C49="","",(SUMIF(Súmula!$I:$I,Resumo!$C49,Súmula!BA:BA)+SUMIF(Súmula!$R:$R,Resumo!$C49,Súmula!BL:BL)+SUMIF(Súmula!$AA:$AA,Resumo!$C49,Súmula!BW:BW)+SUMIF(Súmula!$AJ:$AJ,Resumo!$C49,Súmula!CH:CH)+SUMIF(Súmula!$AS:$AS,Resumo!$C49,Súmula!CS:CS)))</f>
        <v/>
      </c>
      <c r="H49" s="52" t="str">
        <f>IF(C49="","",(SUMIF(Súmula!$I:$I,Resumo!$C49,Súmula!BB:BB)+SUMIF(Súmula!$R:$R,Resumo!$C49,Súmula!BM:BM)+SUMIF(Súmula!$AA:$AA,Resumo!$C49,Súmula!BX:BX)+SUMIF(Súmula!$AJ:$AJ,Resumo!$C49,Súmula!CI:CI)+SUMIF(Súmula!$AS:$AS,Resumo!$C49,Súmula!CT:CT)))</f>
        <v/>
      </c>
      <c r="I49" s="52" t="str">
        <f>IF(C49="","",(SUMIF(Súmula!$I:$I,Resumo!$C49,Súmula!BC:BC)+SUMIF(Súmula!$R:$R,Resumo!$C49,Súmula!BN:BN)+SUMIF(Súmula!$AA:$AA,Resumo!$C49,Súmula!BY:BY)+SUMIF(Súmula!$AJ:$AJ,Resumo!$C49,Súmula!CJ:CJ)+SUMIF(Súmula!$AS:$AS,Resumo!$C49,Súmula!CU:CU)))</f>
        <v/>
      </c>
      <c r="J49" s="52" t="str">
        <f>IF(C49="","",(SUMIF(Súmula!$I:$I,Resumo!$C49,Súmula!BD:BD)+SUMIF(Súmula!$R:$R,Resumo!$C49,Súmula!BO:BO)+SUMIF(Súmula!$AA:$AA,Resumo!$C49,Súmula!BZ:BZ)+SUMIF(Súmula!$AJ:$AJ,Resumo!$C49,Súmula!CK:CK)+SUMIF(Súmula!$AS:$AS,Resumo!$C49,Súmula!CV:CV)))</f>
        <v/>
      </c>
      <c r="K49" s="52" t="str">
        <f t="shared" si="12"/>
        <v/>
      </c>
      <c r="L49" s="52"/>
      <c r="N49" s="52" t="str">
        <f t="shared" si="8"/>
        <v/>
      </c>
    </row>
    <row r="50" spans="1:14" ht="18.95" customHeight="1" outlineLevel="1" x14ac:dyDescent="0.2">
      <c r="A50" s="52" t="str">
        <f>Súmula!M42</f>
        <v>R15</v>
      </c>
      <c r="B50" s="64" t="str">
        <f>IF(C50="","",Súmula!W42)</f>
        <v/>
      </c>
      <c r="C50" s="63" t="str">
        <f>IF(Súmula!N42="","",Súmula!N42)</f>
        <v/>
      </c>
      <c r="D50" s="52" t="str">
        <f t="shared" si="11"/>
        <v/>
      </c>
      <c r="E50" s="81" t="str">
        <f t="shared" si="7"/>
        <v/>
      </c>
      <c r="F50" s="52" t="str">
        <f>IF(C50="","",(SUMIF(Súmula!$I:$I,Resumo!$C50,Súmula!AZ:AZ)+SUMIF(Súmula!$R:$R,Resumo!$C50,Súmula!BK:BK)+SUMIF(Súmula!$AA:$AA,Resumo!$C50,Súmula!BV:BV)+SUMIF(Súmula!$AJ:$AJ,Resumo!$C50,Súmula!CG:CG)+SUMIF(Súmula!$AS:$AS,Resumo!$C50,Súmula!CR:CR)))</f>
        <v/>
      </c>
      <c r="G50" s="52" t="str">
        <f>IF(C50="","",(SUMIF(Súmula!$I:$I,Resumo!$C50,Súmula!BA:BA)+SUMIF(Súmula!$R:$R,Resumo!$C50,Súmula!BL:BL)+SUMIF(Súmula!$AA:$AA,Resumo!$C50,Súmula!BW:BW)+SUMIF(Súmula!$AJ:$AJ,Resumo!$C50,Súmula!CH:CH)+SUMIF(Súmula!$AS:$AS,Resumo!$C50,Súmula!CS:CS)))</f>
        <v/>
      </c>
      <c r="H50" s="52" t="str">
        <f>IF(C50="","",(SUMIF(Súmula!$I:$I,Resumo!$C50,Súmula!BB:BB)+SUMIF(Súmula!$R:$R,Resumo!$C50,Súmula!BM:BM)+SUMIF(Súmula!$AA:$AA,Resumo!$C50,Súmula!BX:BX)+SUMIF(Súmula!$AJ:$AJ,Resumo!$C50,Súmula!CI:CI)+SUMIF(Súmula!$AS:$AS,Resumo!$C50,Súmula!CT:CT)))</f>
        <v/>
      </c>
      <c r="I50" s="52" t="str">
        <f>IF(C50="","",(SUMIF(Súmula!$I:$I,Resumo!$C50,Súmula!BC:BC)+SUMIF(Súmula!$R:$R,Resumo!$C50,Súmula!BN:BN)+SUMIF(Súmula!$AA:$AA,Resumo!$C50,Súmula!BY:BY)+SUMIF(Súmula!$AJ:$AJ,Resumo!$C50,Súmula!CJ:CJ)+SUMIF(Súmula!$AS:$AS,Resumo!$C50,Súmula!CU:CU)))</f>
        <v/>
      </c>
      <c r="J50" s="52" t="str">
        <f>IF(C50="","",(SUMIF(Súmula!$I:$I,Resumo!$C50,Súmula!BD:BD)+SUMIF(Súmula!$R:$R,Resumo!$C50,Súmula!BO:BO)+SUMIF(Súmula!$AA:$AA,Resumo!$C50,Súmula!BZ:BZ)+SUMIF(Súmula!$AJ:$AJ,Resumo!$C50,Súmula!CK:CK)+SUMIF(Súmula!$AS:$AS,Resumo!$C50,Súmula!CV:CV)))</f>
        <v/>
      </c>
      <c r="K50" s="52" t="str">
        <f t="shared" si="12"/>
        <v/>
      </c>
      <c r="L50" s="52"/>
      <c r="N50" s="52" t="str">
        <f t="shared" si="8"/>
        <v/>
      </c>
    </row>
    <row r="51" spans="1:14" ht="18.95" customHeight="1" x14ac:dyDescent="0.2">
      <c r="A51" s="84" t="s">
        <v>58</v>
      </c>
      <c r="B51" s="78"/>
      <c r="C51" s="79"/>
      <c r="D51" s="80">
        <f t="shared" ref="D51:K51" si="13">SUM(D31:D50)</f>
        <v>25</v>
      </c>
      <c r="E51" s="82">
        <f t="shared" si="13"/>
        <v>8</v>
      </c>
      <c r="F51" s="80">
        <f t="shared" si="13"/>
        <v>4</v>
      </c>
      <c r="G51" s="80">
        <f t="shared" si="13"/>
        <v>0</v>
      </c>
      <c r="H51" s="80">
        <f t="shared" si="13"/>
        <v>21</v>
      </c>
      <c r="I51" s="80">
        <f t="shared" si="13"/>
        <v>66</v>
      </c>
      <c r="J51" s="80">
        <f t="shared" si="13"/>
        <v>106</v>
      </c>
      <c r="K51" s="80">
        <f t="shared" si="13"/>
        <v>-40</v>
      </c>
      <c r="L51" s="80"/>
    </row>
    <row r="52" spans="1:14" ht="6" customHeight="1" x14ac:dyDescent="0.2"/>
    <row r="53" spans="1:14" ht="18" customHeight="1" x14ac:dyDescent="0.2">
      <c r="A53" s="53" t="s">
        <v>48</v>
      </c>
      <c r="B53" s="59"/>
      <c r="C53" s="55"/>
      <c r="D53" s="56"/>
      <c r="E53" s="56"/>
      <c r="F53" s="57"/>
      <c r="G53" s="48"/>
      <c r="H53" s="48"/>
      <c r="I53" s="53" t="s">
        <v>49</v>
      </c>
      <c r="J53" s="54"/>
      <c r="K53" s="74"/>
      <c r="L53" s="157"/>
    </row>
    <row r="54" spans="1:14" ht="6" customHeight="1" x14ac:dyDescent="0.2">
      <c r="A54" s="48"/>
      <c r="B54" s="60"/>
      <c r="C54" s="48"/>
      <c r="D54" s="48"/>
      <c r="E54" s="48"/>
      <c r="F54" s="48"/>
      <c r="G54" s="48"/>
      <c r="H54" s="48"/>
      <c r="I54" s="48"/>
      <c r="J54" s="48"/>
      <c r="K54" s="48"/>
      <c r="L54" s="48"/>
    </row>
    <row r="55" spans="1:14" ht="15" customHeight="1" x14ac:dyDescent="0.2">
      <c r="A55" s="48" t="s">
        <v>50</v>
      </c>
      <c r="B55" s="75" t="s">
        <v>56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</row>
    <row r="56" spans="1:14" ht="15" customHeight="1" x14ac:dyDescent="0.2">
      <c r="A56" s="48"/>
      <c r="B56" s="83" t="s">
        <v>57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</row>
    <row r="57" spans="1:14" ht="15" customHeight="1" x14ac:dyDescent="0.2">
      <c r="A57" s="48"/>
      <c r="B57" s="61" t="s">
        <v>77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</row>
    <row r="58" spans="1:14" ht="15" customHeight="1" x14ac:dyDescent="0.2">
      <c r="A58" s="48"/>
      <c r="B58" s="61" t="s">
        <v>91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</row>
    <row r="59" spans="1:14" ht="15" customHeight="1" x14ac:dyDescent="0.2">
      <c r="A59" s="48"/>
      <c r="B59" s="61" t="s">
        <v>78</v>
      </c>
      <c r="C59" s="48"/>
      <c r="D59" s="48"/>
      <c r="E59" s="48"/>
      <c r="F59" s="48"/>
      <c r="G59" s="48"/>
      <c r="H59" s="48"/>
      <c r="I59" s="48"/>
      <c r="J59" s="48"/>
      <c r="K59" s="48"/>
      <c r="L59" s="48"/>
    </row>
    <row r="60" spans="1:14" ht="15" customHeight="1" x14ac:dyDescent="0.2">
      <c r="A60" s="48"/>
      <c r="B60" s="61" t="s">
        <v>79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</row>
    <row r="61" spans="1:14" ht="15" customHeight="1" x14ac:dyDescent="0.2">
      <c r="A61" s="48"/>
      <c r="B61" s="60"/>
      <c r="C61" s="48"/>
      <c r="D61" s="48"/>
      <c r="E61" s="48"/>
      <c r="F61" s="48"/>
      <c r="G61" s="48"/>
      <c r="H61" s="48"/>
      <c r="I61" s="48"/>
      <c r="J61" s="48"/>
      <c r="K61" s="48"/>
      <c r="L61" s="48"/>
    </row>
    <row r="62" spans="1:14" ht="15" customHeight="1" x14ac:dyDescent="0.2">
      <c r="A62" s="108" t="s">
        <v>73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</row>
    <row r="63" spans="1:14" ht="15" customHeight="1" x14ac:dyDescent="0.2">
      <c r="A63" s="190" t="str">
        <f>IF(COUNTBLANK(C8:C27)=20,"",CONCATENATE(UPPER(D3),":",G3," - ",N8,"  ",N9,"  ",N10,"  ",N11,"  ",N12,"  ",N13,"  ",N14,"  ",N15,"  ",N16,"  ",N17,"  ",N18,"  ",N19))&amp;IF(COUNTBLANK(C8:C27)=20,"",CONCATENATE("  ",N20,"  ",N21,"  ",N22,"  ",N23,"  ",N24,"  ",N25,"  ",N26,"  ",N27))</f>
        <v xml:space="preserve">SCCP:42 - Wagner  Luis 4/6,  Teruel 6/6,  Celso 4/6,  Corujeira 8/10,  Henrique 4/6,  Lennon 4/4,  Anoel 4/4,  Lely 4/4,  Cebola 4/4                      </v>
      </c>
      <c r="B63" s="190"/>
      <c r="C63" s="190"/>
      <c r="D63" s="190"/>
      <c r="E63" s="190"/>
      <c r="F63" s="190"/>
      <c r="G63" s="190"/>
      <c r="H63" s="190"/>
      <c r="I63" s="190"/>
      <c r="J63" s="190"/>
      <c r="K63" s="190"/>
      <c r="L63" s="190"/>
    </row>
    <row r="64" spans="1:14" ht="15" customHeight="1" x14ac:dyDescent="0.2">
      <c r="A64" s="190"/>
      <c r="B64" s="190"/>
      <c r="C64" s="190"/>
      <c r="D64" s="190"/>
      <c r="E64" s="190"/>
      <c r="F64" s="190"/>
      <c r="G64" s="190"/>
      <c r="H64" s="190"/>
      <c r="I64" s="190"/>
      <c r="J64" s="190"/>
      <c r="K64" s="190"/>
      <c r="L64" s="190"/>
    </row>
    <row r="65" spans="1:12" ht="15" customHeight="1" x14ac:dyDescent="0.2">
      <c r="A65" s="190"/>
      <c r="B65" s="190"/>
      <c r="C65" s="190"/>
      <c r="D65" s="190"/>
      <c r="E65" s="190"/>
      <c r="F65" s="190"/>
      <c r="G65" s="190"/>
      <c r="H65" s="190"/>
      <c r="I65" s="190"/>
      <c r="J65" s="190"/>
      <c r="K65" s="190"/>
      <c r="L65" s="190"/>
    </row>
    <row r="66" spans="1:12" ht="15" customHeight="1" x14ac:dyDescent="0.2">
      <c r="A66" s="190"/>
      <c r="B66" s="190"/>
      <c r="C66" s="190"/>
      <c r="D66" s="190"/>
      <c r="E66" s="190"/>
      <c r="F66" s="190"/>
      <c r="G66" s="190"/>
      <c r="H66" s="190"/>
      <c r="I66" s="190"/>
      <c r="J66" s="190"/>
      <c r="K66" s="190"/>
      <c r="L66" s="190"/>
    </row>
    <row r="67" spans="1:12" ht="15" customHeight="1" x14ac:dyDescent="0.2">
      <c r="A67" s="190" t="str">
        <f>IF(COUNTBLANK(C31:C50)=20,"",CONCATENATE(UPPER(L3),":",I3," - ",N31,"  ",N32,"  ",N33,"  ",N34,"  ",N35,"  ",N36,"  ",N37,"  ",N38,"  ",N39,"  ",N40,"  ",N41,"  ",N42))&amp;IF(COUNTBLANK(C31:C50)=20,"",CONCATENATE("  ",N43,"  ",N44,"  ",N45,"  ",N46,"  ",N47,"  ",N48,"  ",N49,"  ",N50))</f>
        <v xml:space="preserve">TMJ FM:8 - Julio 4/10,  Olino 0/6,  Jeronimo 2/10,  Cafú 2/10,  Edilson 0/6,  Tero 0/4,  Alberto 0/4                          </v>
      </c>
      <c r="B67" s="190"/>
      <c r="C67" s="190"/>
      <c r="D67" s="190"/>
      <c r="E67" s="190"/>
      <c r="F67" s="190"/>
      <c r="G67" s="190"/>
      <c r="H67" s="190"/>
      <c r="I67" s="190"/>
      <c r="J67" s="190"/>
      <c r="K67" s="190"/>
      <c r="L67" s="190"/>
    </row>
    <row r="68" spans="1:12" ht="15" customHeight="1" x14ac:dyDescent="0.2">
      <c r="A68" s="190"/>
      <c r="B68" s="190"/>
      <c r="C68" s="190"/>
      <c r="D68" s="190"/>
      <c r="E68" s="190"/>
      <c r="F68" s="190"/>
      <c r="G68" s="190"/>
      <c r="H68" s="190"/>
      <c r="I68" s="190"/>
      <c r="J68" s="190"/>
      <c r="K68" s="190"/>
      <c r="L68" s="190"/>
    </row>
    <row r="69" spans="1:12" ht="15" customHeight="1" x14ac:dyDescent="0.2">
      <c r="A69" s="190"/>
      <c r="B69" s="190"/>
      <c r="C69" s="190"/>
      <c r="D69" s="190"/>
      <c r="E69" s="190"/>
      <c r="F69" s="190"/>
      <c r="G69" s="190"/>
      <c r="H69" s="190"/>
      <c r="I69" s="190"/>
      <c r="J69" s="190"/>
      <c r="K69" s="190"/>
      <c r="L69" s="190"/>
    </row>
    <row r="70" spans="1:12" ht="15" customHeight="1" x14ac:dyDescent="0.2">
      <c r="A70" s="190"/>
      <c r="B70" s="190"/>
      <c r="C70" s="190"/>
      <c r="D70" s="190"/>
      <c r="E70" s="190"/>
      <c r="F70" s="190"/>
      <c r="G70" s="190"/>
      <c r="H70" s="190"/>
      <c r="I70" s="190"/>
      <c r="J70" s="190"/>
      <c r="K70" s="190"/>
      <c r="L70" s="190"/>
    </row>
    <row r="71" spans="1:12" ht="15" customHeight="1" x14ac:dyDescent="0.2">
      <c r="B71" s="46"/>
    </row>
    <row r="72" spans="1:12" ht="15" customHeight="1" x14ac:dyDescent="0.2">
      <c r="B72" s="46"/>
    </row>
    <row r="73" spans="1:12" ht="15" customHeight="1" x14ac:dyDescent="0.2">
      <c r="B73" s="46"/>
    </row>
    <row r="74" spans="1:12" ht="15" customHeight="1" x14ac:dyDescent="0.2">
      <c r="B74" s="46"/>
    </row>
    <row r="75" spans="1:12" ht="15" customHeight="1" x14ac:dyDescent="0.2">
      <c r="B75" s="46"/>
    </row>
    <row r="76" spans="1:12" ht="15" customHeight="1" x14ac:dyDescent="0.2">
      <c r="B76" s="46"/>
    </row>
    <row r="77" spans="1:12" ht="15" customHeight="1" x14ac:dyDescent="0.2">
      <c r="B77" s="46"/>
    </row>
    <row r="78" spans="1:12" ht="15" customHeight="1" x14ac:dyDescent="0.2">
      <c r="B78" s="46"/>
    </row>
    <row r="79" spans="1:12" ht="15" customHeight="1" x14ac:dyDescent="0.2">
      <c r="B79" s="46"/>
    </row>
    <row r="80" spans="1:12" ht="15" customHeight="1" x14ac:dyDescent="0.2">
      <c r="B80" s="46"/>
    </row>
    <row r="81" spans="2:2" ht="15" customHeight="1" x14ac:dyDescent="0.2">
      <c r="B81" s="46"/>
    </row>
    <row r="82" spans="2:2" ht="15" customHeight="1" x14ac:dyDescent="0.2">
      <c r="B82" s="46"/>
    </row>
    <row r="83" spans="2:2" ht="15" customHeight="1" x14ac:dyDescent="0.2">
      <c r="B83" s="46"/>
    </row>
    <row r="84" spans="2:2" ht="15" customHeight="1" x14ac:dyDescent="0.2">
      <c r="B84" s="46"/>
    </row>
    <row r="85" spans="2:2" ht="15" customHeight="1" x14ac:dyDescent="0.2">
      <c r="B85" s="46"/>
    </row>
    <row r="86" spans="2:2" ht="15" customHeight="1" x14ac:dyDescent="0.2">
      <c r="B86" s="46"/>
    </row>
    <row r="87" spans="2:2" ht="15" customHeight="1" x14ac:dyDescent="0.2">
      <c r="B87" s="46"/>
    </row>
    <row r="88" spans="2:2" ht="15" customHeight="1" x14ac:dyDescent="0.2">
      <c r="B88" s="46"/>
    </row>
    <row r="89" spans="2:2" ht="15" customHeight="1" x14ac:dyDescent="0.2">
      <c r="B89" s="46"/>
    </row>
    <row r="90" spans="2:2" ht="15" customHeight="1" x14ac:dyDescent="0.2">
      <c r="B90" s="46"/>
    </row>
    <row r="91" spans="2:2" ht="15" customHeight="1" x14ac:dyDescent="0.2">
      <c r="B91" s="46"/>
    </row>
    <row r="92" spans="2:2" ht="15" customHeight="1" x14ac:dyDescent="0.2">
      <c r="B92" s="46"/>
    </row>
    <row r="93" spans="2:2" ht="15" customHeight="1" x14ac:dyDescent="0.2">
      <c r="B93" s="46"/>
    </row>
    <row r="94" spans="2:2" ht="15" customHeight="1" x14ac:dyDescent="0.2">
      <c r="B94" s="46"/>
    </row>
    <row r="95" spans="2:2" ht="15" customHeight="1" x14ac:dyDescent="0.2">
      <c r="B95" s="46"/>
    </row>
    <row r="96" spans="2:2" ht="15" customHeight="1" x14ac:dyDescent="0.2">
      <c r="B96" s="46"/>
    </row>
    <row r="97" spans="2:2" ht="15" customHeight="1" x14ac:dyDescent="0.2">
      <c r="B97" s="46"/>
    </row>
    <row r="98" spans="2:2" ht="15" customHeight="1" x14ac:dyDescent="0.2">
      <c r="B98" s="46"/>
    </row>
    <row r="99" spans="2:2" ht="15" customHeight="1" x14ac:dyDescent="0.2">
      <c r="B99" s="46"/>
    </row>
    <row r="100" spans="2:2" ht="15" customHeight="1" x14ac:dyDescent="0.2">
      <c r="B100" s="46"/>
    </row>
    <row r="101" spans="2:2" ht="15" customHeight="1" x14ac:dyDescent="0.2">
      <c r="B101" s="46"/>
    </row>
    <row r="102" spans="2:2" ht="15" customHeight="1" x14ac:dyDescent="0.2">
      <c r="B102" s="46"/>
    </row>
    <row r="103" spans="2:2" ht="15" customHeight="1" x14ac:dyDescent="0.2">
      <c r="B103" s="46"/>
    </row>
    <row r="104" spans="2:2" ht="15" customHeight="1" x14ac:dyDescent="0.2">
      <c r="B104" s="46"/>
    </row>
    <row r="105" spans="2:2" ht="15" customHeight="1" x14ac:dyDescent="0.2">
      <c r="B105" s="46"/>
    </row>
    <row r="106" spans="2:2" ht="15" customHeight="1" x14ac:dyDescent="0.2">
      <c r="B106" s="46"/>
    </row>
    <row r="107" spans="2:2" ht="15" customHeight="1" x14ac:dyDescent="0.2">
      <c r="B107" s="46"/>
    </row>
    <row r="108" spans="2:2" ht="15" customHeight="1" x14ac:dyDescent="0.2">
      <c r="B108" s="46"/>
    </row>
    <row r="109" spans="2:2" ht="15" customHeight="1" x14ac:dyDescent="0.2">
      <c r="B109" s="46"/>
    </row>
    <row r="110" spans="2:2" ht="15" customHeight="1" x14ac:dyDescent="0.2">
      <c r="B110" s="46"/>
    </row>
    <row r="111" spans="2:2" ht="15" customHeight="1" x14ac:dyDescent="0.2">
      <c r="B111" s="46"/>
    </row>
    <row r="112" spans="2:2" ht="15" customHeight="1" x14ac:dyDescent="0.2">
      <c r="B112" s="46"/>
    </row>
    <row r="113" spans="2:2" ht="15" customHeight="1" x14ac:dyDescent="0.2">
      <c r="B113" s="46"/>
    </row>
    <row r="114" spans="2:2" ht="15" customHeight="1" x14ac:dyDescent="0.2">
      <c r="B114" s="46"/>
    </row>
    <row r="115" spans="2:2" ht="15" customHeight="1" x14ac:dyDescent="0.2">
      <c r="B115" s="46"/>
    </row>
    <row r="116" spans="2:2" ht="15" customHeight="1" x14ac:dyDescent="0.2">
      <c r="B116" s="46"/>
    </row>
    <row r="117" spans="2:2" ht="15" customHeight="1" x14ac:dyDescent="0.2">
      <c r="B117" s="46"/>
    </row>
    <row r="118" spans="2:2" ht="15" customHeight="1" x14ac:dyDescent="0.2">
      <c r="B118" s="46"/>
    </row>
    <row r="119" spans="2:2" ht="15" customHeight="1" x14ac:dyDescent="0.2">
      <c r="B119" s="46"/>
    </row>
    <row r="120" spans="2:2" ht="15" customHeight="1" x14ac:dyDescent="0.2">
      <c r="B120" s="46"/>
    </row>
    <row r="121" spans="2:2" ht="15" customHeight="1" x14ac:dyDescent="0.2">
      <c r="B121" s="46"/>
    </row>
    <row r="122" spans="2:2" ht="15" customHeight="1" x14ac:dyDescent="0.2">
      <c r="B122" s="46"/>
    </row>
    <row r="123" spans="2:2" ht="15" customHeight="1" x14ac:dyDescent="0.2">
      <c r="B123" s="46"/>
    </row>
    <row r="124" spans="2:2" ht="15" customHeight="1" x14ac:dyDescent="0.2">
      <c r="B124" s="46"/>
    </row>
    <row r="125" spans="2:2" ht="15" customHeight="1" x14ac:dyDescent="0.2">
      <c r="B125" s="46"/>
    </row>
    <row r="126" spans="2:2" ht="15" customHeight="1" x14ac:dyDescent="0.2">
      <c r="B126" s="46"/>
    </row>
    <row r="127" spans="2:2" ht="15" customHeight="1" x14ac:dyDescent="0.2">
      <c r="B127" s="46"/>
    </row>
    <row r="128" spans="2:2" ht="15" customHeight="1" x14ac:dyDescent="0.2">
      <c r="B128" s="46"/>
    </row>
    <row r="129" spans="2:2" ht="15" customHeight="1" x14ac:dyDescent="0.2">
      <c r="B129" s="46"/>
    </row>
    <row r="130" spans="2:2" ht="15" customHeight="1" x14ac:dyDescent="0.2">
      <c r="B130" s="46"/>
    </row>
    <row r="131" spans="2:2" ht="15" customHeight="1" x14ac:dyDescent="0.2">
      <c r="B131" s="46"/>
    </row>
    <row r="132" spans="2:2" ht="15" customHeight="1" x14ac:dyDescent="0.2">
      <c r="B132" s="46"/>
    </row>
    <row r="133" spans="2:2" ht="15" customHeight="1" x14ac:dyDescent="0.2">
      <c r="B133" s="46"/>
    </row>
    <row r="134" spans="2:2" ht="15" customHeight="1" x14ac:dyDescent="0.2">
      <c r="B134" s="46"/>
    </row>
    <row r="135" spans="2:2" ht="15" customHeight="1" x14ac:dyDescent="0.2">
      <c r="B135" s="46"/>
    </row>
    <row r="136" spans="2:2" ht="15" customHeight="1" x14ac:dyDescent="0.2">
      <c r="B136" s="46"/>
    </row>
    <row r="137" spans="2:2" ht="15" customHeight="1" x14ac:dyDescent="0.2">
      <c r="B137" s="46"/>
    </row>
    <row r="138" spans="2:2" ht="15" customHeight="1" x14ac:dyDescent="0.2">
      <c r="B138" s="46"/>
    </row>
    <row r="139" spans="2:2" ht="15" customHeight="1" x14ac:dyDescent="0.2">
      <c r="B139" s="46"/>
    </row>
    <row r="140" spans="2:2" ht="15" customHeight="1" x14ac:dyDescent="0.2">
      <c r="B140" s="46"/>
    </row>
    <row r="141" spans="2:2" ht="15" customHeight="1" x14ac:dyDescent="0.2">
      <c r="B141" s="46"/>
    </row>
    <row r="142" spans="2:2" ht="15" customHeight="1" x14ac:dyDescent="0.2">
      <c r="B142" s="46"/>
    </row>
    <row r="143" spans="2:2" ht="15" customHeight="1" x14ac:dyDescent="0.2">
      <c r="B143" s="46"/>
    </row>
    <row r="144" spans="2:2" ht="15" customHeight="1" x14ac:dyDescent="0.2">
      <c r="B144" s="46"/>
    </row>
    <row r="145" spans="2:2" ht="15" customHeight="1" x14ac:dyDescent="0.2">
      <c r="B145" s="46"/>
    </row>
    <row r="146" spans="2:2" ht="15" customHeight="1" x14ac:dyDescent="0.2">
      <c r="B146" s="46"/>
    </row>
    <row r="147" spans="2:2" ht="15" customHeight="1" x14ac:dyDescent="0.2">
      <c r="B147" s="46"/>
    </row>
    <row r="148" spans="2:2" ht="15" customHeight="1" x14ac:dyDescent="0.2">
      <c r="B148" s="46"/>
    </row>
    <row r="149" spans="2:2" ht="15" customHeight="1" x14ac:dyDescent="0.2">
      <c r="B149" s="46"/>
    </row>
    <row r="150" spans="2:2" ht="15" customHeight="1" x14ac:dyDescent="0.2">
      <c r="B150" s="46"/>
    </row>
  </sheetData>
  <sheetCalcPr fullCalcOnLoad="1"/>
  <sheetProtection sheet="1"/>
  <mergeCells count="3">
    <mergeCell ref="D5:F5"/>
    <mergeCell ref="A63:L66"/>
    <mergeCell ref="A67:L70"/>
  </mergeCells>
  <printOptions horizontalCentered="1"/>
  <pageMargins left="0.19685039370078741" right="0.19685039370078741" top="0.59055118110236227" bottom="0.59055118110236227" header="0" footer="0"/>
  <pageSetup paperSize="9" scale="8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C2652-04B7-47E8-BF4A-1BEC295193C0}">
  <sheetPr>
    <pageSetUpPr fitToPage="1"/>
  </sheetPr>
  <dimension ref="A1:BC33"/>
  <sheetViews>
    <sheetView showGridLines="0" zoomScaleNormal="100" workbookViewId="0">
      <selection activeCell="M11" sqref="M11"/>
    </sheetView>
  </sheetViews>
  <sheetFormatPr defaultColWidth="4.7109375" defaultRowHeight="14.25" x14ac:dyDescent="0.2"/>
  <cols>
    <col min="1" max="1" width="3.85546875" style="149" customWidth="1"/>
    <col min="2" max="2" width="2.28515625" style="149" customWidth="1"/>
    <col min="3" max="4" width="3.85546875" style="149" customWidth="1"/>
    <col min="5" max="5" width="2.28515625" style="149" customWidth="1"/>
    <col min="6" max="7" width="3.85546875" style="149" customWidth="1"/>
    <col min="8" max="8" width="2.28515625" style="149" customWidth="1"/>
    <col min="9" max="10" width="3.85546875" style="149" customWidth="1"/>
    <col min="11" max="11" width="2.28515625" style="149" customWidth="1"/>
    <col min="12" max="13" width="3.85546875" style="149" customWidth="1"/>
    <col min="14" max="14" width="2.28515625" style="149" customWidth="1"/>
    <col min="15" max="16" width="3.85546875" style="149" customWidth="1"/>
    <col min="17" max="17" width="2.28515625" style="149" customWidth="1"/>
    <col min="18" max="19" width="3.85546875" style="149" customWidth="1"/>
    <col min="20" max="20" width="2.28515625" style="149" customWidth="1"/>
    <col min="21" max="22" width="3.85546875" style="149" customWidth="1"/>
    <col min="23" max="23" width="2.28515625" style="149" customWidth="1"/>
    <col min="24" max="25" width="3.85546875" style="149" customWidth="1"/>
    <col min="26" max="26" width="2.28515625" style="149" customWidth="1"/>
    <col min="27" max="28" width="3.85546875" style="149" customWidth="1"/>
    <col min="29" max="29" width="2.28515625" style="149" customWidth="1"/>
    <col min="30" max="31" width="3.85546875" style="149" customWidth="1"/>
    <col min="32" max="32" width="2.28515625" style="149" customWidth="1"/>
    <col min="33" max="34" width="3.85546875" style="149" customWidth="1"/>
    <col min="35" max="35" width="2.28515625" style="149" customWidth="1"/>
    <col min="36" max="37" width="3.85546875" style="149" customWidth="1"/>
    <col min="38" max="38" width="2.28515625" style="149" customWidth="1"/>
    <col min="39" max="40" width="3.85546875" style="149" customWidth="1"/>
    <col min="41" max="41" width="2.28515625" style="149" customWidth="1"/>
    <col min="42" max="43" width="3.85546875" style="149" customWidth="1"/>
    <col min="44" max="44" width="2.28515625" style="149" customWidth="1"/>
    <col min="45" max="45" width="3.85546875" style="149" customWidth="1"/>
    <col min="46" max="16384" width="4.7109375" style="120"/>
  </cols>
  <sheetData>
    <row r="1" spans="1:55" s="121" customFormat="1" ht="33.75" x14ac:dyDescent="0.5">
      <c r="A1" s="116"/>
      <c r="B1" s="117"/>
      <c r="C1" s="117"/>
      <c r="D1" s="116"/>
      <c r="E1" s="117"/>
      <c r="F1" s="117"/>
      <c r="G1" s="117"/>
      <c r="H1" s="117"/>
      <c r="I1" s="117"/>
      <c r="J1" s="116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8" t="s">
        <v>5</v>
      </c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212"/>
      <c r="AN1" s="212"/>
      <c r="AO1" s="212"/>
      <c r="AP1" s="119"/>
      <c r="AQ1" s="212"/>
      <c r="AR1" s="212"/>
      <c r="AS1" s="212"/>
      <c r="AT1" s="120"/>
      <c r="AU1" s="120"/>
      <c r="AV1" s="120"/>
      <c r="AW1" s="120"/>
      <c r="AX1" s="120"/>
      <c r="AY1" s="120"/>
      <c r="AZ1" s="120"/>
      <c r="BA1" s="120"/>
      <c r="BB1" s="120"/>
      <c r="BC1" s="120"/>
    </row>
    <row r="2" spans="1:55" s="121" customFormat="1" ht="12.75" x14ac:dyDescent="0.2">
      <c r="A2" s="122"/>
      <c r="B2" s="123"/>
      <c r="C2" s="123"/>
      <c r="D2" s="122"/>
      <c r="E2" s="123"/>
      <c r="F2" s="123"/>
      <c r="G2" s="123"/>
      <c r="H2" s="123"/>
      <c r="I2" s="123"/>
      <c r="J2" s="122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4" t="s">
        <v>4</v>
      </c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5" t="s">
        <v>7</v>
      </c>
      <c r="AN2" s="126"/>
      <c r="AO2" s="126"/>
      <c r="AP2" s="127"/>
      <c r="AQ2" s="125" t="s">
        <v>6</v>
      </c>
      <c r="AR2" s="126"/>
      <c r="AS2" s="126"/>
      <c r="AT2" s="120"/>
      <c r="AU2" s="120"/>
      <c r="AV2" s="120"/>
      <c r="AW2" s="120"/>
      <c r="AX2" s="120"/>
      <c r="AY2" s="120"/>
      <c r="AZ2" s="120"/>
      <c r="BA2" s="120"/>
      <c r="BB2" s="120"/>
      <c r="BC2" s="120"/>
    </row>
    <row r="3" spans="1:55" s="121" customFormat="1" ht="12" customHeight="1" x14ac:dyDescent="0.2">
      <c r="A3" s="117"/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  <c r="AS3" s="117"/>
      <c r="AT3" s="120"/>
      <c r="AU3" s="120"/>
      <c r="AV3" s="120"/>
      <c r="AW3" s="120"/>
      <c r="AX3" s="120"/>
      <c r="AY3" s="120"/>
      <c r="AZ3" s="120"/>
      <c r="BA3" s="120"/>
      <c r="BB3" s="120"/>
      <c r="BC3" s="120"/>
    </row>
    <row r="4" spans="1:55" s="121" customFormat="1" ht="16.5" customHeight="1" x14ac:dyDescent="0.2">
      <c r="A4" s="129"/>
      <c r="B4" s="130"/>
      <c r="C4" s="130"/>
      <c r="D4" s="130"/>
      <c r="E4" s="130"/>
      <c r="F4" s="130"/>
      <c r="G4" s="208"/>
      <c r="H4" s="210" t="s">
        <v>0</v>
      </c>
      <c r="I4" s="206"/>
      <c r="J4" s="129"/>
      <c r="K4" s="130"/>
      <c r="L4" s="130"/>
      <c r="M4" s="130"/>
      <c r="N4" s="130"/>
      <c r="O4" s="130"/>
      <c r="P4" s="208"/>
      <c r="Q4" s="210" t="s">
        <v>0</v>
      </c>
      <c r="R4" s="206"/>
      <c r="S4" s="129"/>
      <c r="T4" s="130"/>
      <c r="U4" s="130"/>
      <c r="V4" s="130"/>
      <c r="W4" s="130"/>
      <c r="X4" s="130"/>
      <c r="Y4" s="208"/>
      <c r="Z4" s="210" t="s">
        <v>0</v>
      </c>
      <c r="AA4" s="206"/>
      <c r="AB4" s="129"/>
      <c r="AC4" s="130"/>
      <c r="AD4" s="130"/>
      <c r="AE4" s="130"/>
      <c r="AF4" s="130"/>
      <c r="AG4" s="130"/>
      <c r="AH4" s="208"/>
      <c r="AI4" s="210" t="s">
        <v>0</v>
      </c>
      <c r="AJ4" s="206"/>
      <c r="AK4" s="129"/>
      <c r="AL4" s="130"/>
      <c r="AM4" s="130"/>
      <c r="AN4" s="130"/>
      <c r="AO4" s="130"/>
      <c r="AP4" s="130"/>
      <c r="AQ4" s="208"/>
      <c r="AR4" s="210" t="s">
        <v>0</v>
      </c>
      <c r="AS4" s="206"/>
      <c r="AT4" s="120"/>
      <c r="AU4" s="120"/>
      <c r="AV4" s="120"/>
      <c r="AW4" s="120"/>
      <c r="AX4" s="120"/>
      <c r="AY4" s="120"/>
      <c r="AZ4" s="120"/>
      <c r="BA4" s="120"/>
      <c r="BB4" s="120"/>
      <c r="BC4" s="120"/>
    </row>
    <row r="5" spans="1:55" s="121" customFormat="1" ht="12" customHeight="1" x14ac:dyDescent="0.2">
      <c r="A5" s="208"/>
      <c r="B5" s="210" t="s">
        <v>0</v>
      </c>
      <c r="C5" s="206"/>
      <c r="D5" s="131"/>
      <c r="E5" s="132" t="s">
        <v>2</v>
      </c>
      <c r="F5" s="131"/>
      <c r="G5" s="209"/>
      <c r="H5" s="211"/>
      <c r="I5" s="207"/>
      <c r="J5" s="208"/>
      <c r="K5" s="210" t="s">
        <v>0</v>
      </c>
      <c r="L5" s="206"/>
      <c r="M5" s="131"/>
      <c r="N5" s="132" t="s">
        <v>23</v>
      </c>
      <c r="O5" s="131"/>
      <c r="P5" s="209"/>
      <c r="Q5" s="211"/>
      <c r="R5" s="207"/>
      <c r="S5" s="208"/>
      <c r="T5" s="210" t="s">
        <v>0</v>
      </c>
      <c r="U5" s="206"/>
      <c r="V5" s="131"/>
      <c r="W5" s="132" t="s">
        <v>24</v>
      </c>
      <c r="X5" s="131"/>
      <c r="Y5" s="209"/>
      <c r="Z5" s="211"/>
      <c r="AA5" s="207"/>
      <c r="AB5" s="208"/>
      <c r="AC5" s="210" t="s">
        <v>0</v>
      </c>
      <c r="AD5" s="206"/>
      <c r="AE5" s="131"/>
      <c r="AF5" s="132" t="s">
        <v>25</v>
      </c>
      <c r="AG5" s="131"/>
      <c r="AH5" s="209"/>
      <c r="AI5" s="211"/>
      <c r="AJ5" s="207"/>
      <c r="AK5" s="208"/>
      <c r="AL5" s="210" t="s">
        <v>0</v>
      </c>
      <c r="AM5" s="206"/>
      <c r="AN5" s="131"/>
      <c r="AO5" s="132" t="s">
        <v>26</v>
      </c>
      <c r="AP5" s="131"/>
      <c r="AQ5" s="209"/>
      <c r="AR5" s="211"/>
      <c r="AS5" s="207"/>
      <c r="AT5" s="120"/>
      <c r="AU5" s="120"/>
      <c r="AV5" s="120"/>
      <c r="AW5" s="120"/>
      <c r="AX5" s="120"/>
      <c r="AY5" s="120"/>
      <c r="AZ5" s="120"/>
      <c r="BA5" s="120"/>
      <c r="BB5" s="120"/>
      <c r="BC5" s="120"/>
    </row>
    <row r="6" spans="1:55" s="121" customFormat="1" ht="16.5" customHeight="1" x14ac:dyDescent="0.2">
      <c r="A6" s="209"/>
      <c r="B6" s="211"/>
      <c r="C6" s="207"/>
      <c r="D6" s="133"/>
      <c r="E6" s="133"/>
      <c r="F6" s="133"/>
      <c r="G6" s="133"/>
      <c r="H6" s="133"/>
      <c r="I6" s="134"/>
      <c r="J6" s="209"/>
      <c r="K6" s="211"/>
      <c r="L6" s="207"/>
      <c r="M6" s="133"/>
      <c r="N6" s="133"/>
      <c r="O6" s="133"/>
      <c r="P6" s="133"/>
      <c r="Q6" s="133"/>
      <c r="R6" s="134"/>
      <c r="S6" s="209"/>
      <c r="T6" s="211"/>
      <c r="U6" s="207"/>
      <c r="V6" s="133"/>
      <c r="W6" s="133"/>
      <c r="X6" s="133"/>
      <c r="Y6" s="133"/>
      <c r="Z6" s="133"/>
      <c r="AA6" s="134"/>
      <c r="AB6" s="209"/>
      <c r="AC6" s="211"/>
      <c r="AD6" s="207"/>
      <c r="AE6" s="133"/>
      <c r="AF6" s="133"/>
      <c r="AG6" s="133"/>
      <c r="AH6" s="133"/>
      <c r="AI6" s="133"/>
      <c r="AJ6" s="134"/>
      <c r="AK6" s="209"/>
      <c r="AL6" s="211"/>
      <c r="AM6" s="207"/>
      <c r="AN6" s="133"/>
      <c r="AO6" s="133"/>
      <c r="AP6" s="133"/>
      <c r="AQ6" s="133"/>
      <c r="AR6" s="133"/>
      <c r="AS6" s="134"/>
      <c r="AT6" s="120"/>
      <c r="AU6" s="120"/>
      <c r="AV6" s="120"/>
      <c r="AW6" s="120"/>
      <c r="AX6" s="120"/>
      <c r="AY6" s="120"/>
      <c r="AZ6" s="120"/>
      <c r="BA6" s="120"/>
      <c r="BB6" s="120"/>
      <c r="BC6" s="120"/>
    </row>
    <row r="7" spans="1:55" s="121" customFormat="1" ht="16.5" customHeight="1" x14ac:dyDescent="0.2">
      <c r="A7" s="135">
        <v>1</v>
      </c>
      <c r="B7" s="136" t="s">
        <v>0</v>
      </c>
      <c r="C7" s="137">
        <v>5</v>
      </c>
      <c r="D7" s="138"/>
      <c r="E7" s="138"/>
      <c r="F7" s="138"/>
      <c r="G7" s="138"/>
      <c r="H7" s="139" t="s">
        <v>1</v>
      </c>
      <c r="I7" s="140">
        <v>1</v>
      </c>
      <c r="J7" s="135">
        <v>1</v>
      </c>
      <c r="K7" s="136" t="s">
        <v>0</v>
      </c>
      <c r="L7" s="137">
        <v>1</v>
      </c>
      <c r="M7" s="138"/>
      <c r="N7" s="138"/>
      <c r="O7" s="138"/>
      <c r="P7" s="138"/>
      <c r="Q7" s="139" t="s">
        <v>1</v>
      </c>
      <c r="R7" s="140">
        <v>2</v>
      </c>
      <c r="S7" s="135">
        <v>1</v>
      </c>
      <c r="T7" s="136" t="s">
        <v>0</v>
      </c>
      <c r="U7" s="137">
        <v>2</v>
      </c>
      <c r="V7" s="138"/>
      <c r="W7" s="138"/>
      <c r="X7" s="138"/>
      <c r="Y7" s="138"/>
      <c r="Z7" s="139" t="s">
        <v>1</v>
      </c>
      <c r="AA7" s="140">
        <v>3</v>
      </c>
      <c r="AB7" s="135">
        <v>1</v>
      </c>
      <c r="AC7" s="136" t="s">
        <v>0</v>
      </c>
      <c r="AD7" s="137">
        <v>3</v>
      </c>
      <c r="AE7" s="138"/>
      <c r="AF7" s="138"/>
      <c r="AG7" s="138"/>
      <c r="AH7" s="138"/>
      <c r="AI7" s="139" t="s">
        <v>1</v>
      </c>
      <c r="AJ7" s="140">
        <v>4</v>
      </c>
      <c r="AK7" s="135">
        <v>1</v>
      </c>
      <c r="AL7" s="136" t="s">
        <v>0</v>
      </c>
      <c r="AM7" s="137">
        <v>4</v>
      </c>
      <c r="AN7" s="138"/>
      <c r="AO7" s="138"/>
      <c r="AP7" s="138"/>
      <c r="AQ7" s="138"/>
      <c r="AR7" s="139" t="s">
        <v>1</v>
      </c>
      <c r="AS7" s="140">
        <v>5</v>
      </c>
      <c r="AT7" s="120"/>
      <c r="AU7" s="120"/>
      <c r="AV7" s="120"/>
      <c r="AW7" s="120"/>
      <c r="AX7" s="120"/>
      <c r="AY7" s="120"/>
      <c r="AZ7" s="120"/>
      <c r="BA7" s="120"/>
      <c r="BB7" s="120"/>
      <c r="BC7" s="120"/>
    </row>
    <row r="8" spans="1:55" s="121" customFormat="1" ht="21" customHeight="1" x14ac:dyDescent="0.2">
      <c r="A8" s="141"/>
      <c r="B8" s="136"/>
      <c r="C8" s="136"/>
      <c r="D8" s="142"/>
      <c r="E8" s="143" t="s">
        <v>0</v>
      </c>
      <c r="F8" s="142"/>
      <c r="G8" s="136"/>
      <c r="H8" s="136"/>
      <c r="I8" s="144"/>
      <c r="J8" s="141"/>
      <c r="K8" s="136"/>
      <c r="L8" s="136"/>
      <c r="M8" s="142"/>
      <c r="N8" s="143" t="s">
        <v>0</v>
      </c>
      <c r="O8" s="142"/>
      <c r="P8" s="136"/>
      <c r="Q8" s="136"/>
      <c r="R8" s="144"/>
      <c r="S8" s="141"/>
      <c r="T8" s="136"/>
      <c r="U8" s="136"/>
      <c r="V8" s="142"/>
      <c r="W8" s="143" t="s">
        <v>0</v>
      </c>
      <c r="X8" s="142"/>
      <c r="Y8" s="136"/>
      <c r="Z8" s="136"/>
      <c r="AA8" s="144"/>
      <c r="AB8" s="141"/>
      <c r="AC8" s="136"/>
      <c r="AD8" s="136"/>
      <c r="AE8" s="142"/>
      <c r="AF8" s="143" t="s">
        <v>0</v>
      </c>
      <c r="AG8" s="142"/>
      <c r="AH8" s="136"/>
      <c r="AI8" s="136"/>
      <c r="AJ8" s="144"/>
      <c r="AK8" s="141"/>
      <c r="AL8" s="136"/>
      <c r="AM8" s="136"/>
      <c r="AN8" s="142"/>
      <c r="AO8" s="143" t="s">
        <v>0</v>
      </c>
      <c r="AP8" s="142"/>
      <c r="AQ8" s="136"/>
      <c r="AR8" s="136"/>
      <c r="AS8" s="144"/>
      <c r="AT8" s="120"/>
      <c r="AU8" s="120"/>
      <c r="AV8" s="120"/>
      <c r="AW8" s="120"/>
      <c r="AX8" s="120"/>
      <c r="AY8" s="120"/>
      <c r="AZ8" s="120"/>
      <c r="BA8" s="120"/>
      <c r="BB8" s="120"/>
      <c r="BC8" s="120"/>
    </row>
    <row r="9" spans="1:55" s="121" customFormat="1" ht="16.5" customHeight="1" x14ac:dyDescent="0.2">
      <c r="A9" s="145"/>
      <c r="B9" s="146"/>
      <c r="C9" s="146"/>
      <c r="D9" s="146"/>
      <c r="E9" s="146"/>
      <c r="F9" s="146"/>
      <c r="G9" s="146"/>
      <c r="H9" s="146"/>
      <c r="I9" s="147"/>
      <c r="J9" s="145"/>
      <c r="K9" s="146"/>
      <c r="L9" s="146"/>
      <c r="M9" s="146"/>
      <c r="N9" s="146"/>
      <c r="O9" s="146"/>
      <c r="P9" s="146"/>
      <c r="Q9" s="146"/>
      <c r="R9" s="147"/>
      <c r="S9" s="145"/>
      <c r="T9" s="146"/>
      <c r="U9" s="146"/>
      <c r="V9" s="146"/>
      <c r="W9" s="146"/>
      <c r="X9" s="146"/>
      <c r="Y9" s="146"/>
      <c r="Z9" s="146"/>
      <c r="AA9" s="147"/>
      <c r="AB9" s="145"/>
      <c r="AC9" s="146"/>
      <c r="AD9" s="146"/>
      <c r="AE9" s="146"/>
      <c r="AF9" s="146"/>
      <c r="AG9" s="146"/>
      <c r="AH9" s="146"/>
      <c r="AI9" s="146"/>
      <c r="AJ9" s="147"/>
      <c r="AK9" s="145"/>
      <c r="AL9" s="146"/>
      <c r="AM9" s="146"/>
      <c r="AN9" s="146"/>
      <c r="AO9" s="146"/>
      <c r="AP9" s="146"/>
      <c r="AQ9" s="146"/>
      <c r="AR9" s="146"/>
      <c r="AS9" s="147"/>
      <c r="AT9" s="120"/>
      <c r="AU9" s="120"/>
      <c r="AV9" s="120"/>
      <c r="AW9" s="120"/>
      <c r="AX9" s="120"/>
      <c r="AY9" s="120"/>
      <c r="AZ9" s="120"/>
      <c r="BA9" s="120"/>
      <c r="BB9" s="120"/>
      <c r="BC9" s="120"/>
    </row>
    <row r="10" spans="1:55" s="121" customFormat="1" ht="16.5" customHeight="1" x14ac:dyDescent="0.2">
      <c r="A10" s="135">
        <v>2</v>
      </c>
      <c r="B10" s="136" t="s">
        <v>0</v>
      </c>
      <c r="C10" s="137">
        <v>4</v>
      </c>
      <c r="D10" s="138"/>
      <c r="E10" s="138"/>
      <c r="F10" s="138"/>
      <c r="G10" s="138"/>
      <c r="H10" s="139" t="s">
        <v>1</v>
      </c>
      <c r="I10" s="140">
        <v>2</v>
      </c>
      <c r="J10" s="135">
        <v>2</v>
      </c>
      <c r="K10" s="136" t="s">
        <v>0</v>
      </c>
      <c r="L10" s="137">
        <v>5</v>
      </c>
      <c r="M10" s="138"/>
      <c r="N10" s="138"/>
      <c r="O10" s="138"/>
      <c r="P10" s="138"/>
      <c r="Q10" s="139" t="s">
        <v>1</v>
      </c>
      <c r="R10" s="140">
        <v>3</v>
      </c>
      <c r="S10" s="135">
        <v>2</v>
      </c>
      <c r="T10" s="136" t="s">
        <v>0</v>
      </c>
      <c r="U10" s="137">
        <v>1</v>
      </c>
      <c r="V10" s="138"/>
      <c r="W10" s="138"/>
      <c r="X10" s="138"/>
      <c r="Y10" s="138"/>
      <c r="Z10" s="139" t="s">
        <v>1</v>
      </c>
      <c r="AA10" s="140">
        <v>4</v>
      </c>
      <c r="AB10" s="135">
        <v>2</v>
      </c>
      <c r="AC10" s="136" t="s">
        <v>0</v>
      </c>
      <c r="AD10" s="137">
        <v>2</v>
      </c>
      <c r="AE10" s="138"/>
      <c r="AF10" s="138"/>
      <c r="AG10" s="138"/>
      <c r="AH10" s="138"/>
      <c r="AI10" s="139" t="s">
        <v>1</v>
      </c>
      <c r="AJ10" s="140">
        <v>5</v>
      </c>
      <c r="AK10" s="135">
        <v>2</v>
      </c>
      <c r="AL10" s="136" t="s">
        <v>0</v>
      </c>
      <c r="AM10" s="137">
        <v>3</v>
      </c>
      <c r="AN10" s="138"/>
      <c r="AO10" s="138"/>
      <c r="AP10" s="138"/>
      <c r="AQ10" s="138"/>
      <c r="AR10" s="139" t="s">
        <v>1</v>
      </c>
      <c r="AS10" s="140">
        <v>1</v>
      </c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</row>
    <row r="11" spans="1:55" s="121" customFormat="1" ht="21" customHeight="1" x14ac:dyDescent="0.2">
      <c r="A11" s="141"/>
      <c r="B11" s="136"/>
      <c r="C11" s="136"/>
      <c r="D11" s="142"/>
      <c r="E11" s="143" t="s">
        <v>0</v>
      </c>
      <c r="F11" s="142"/>
      <c r="G11" s="136"/>
      <c r="H11" s="136"/>
      <c r="I11" s="144"/>
      <c r="J11" s="141"/>
      <c r="K11" s="136"/>
      <c r="L11" s="136"/>
      <c r="M11" s="142"/>
      <c r="N11" s="143" t="s">
        <v>0</v>
      </c>
      <c r="O11" s="142"/>
      <c r="P11" s="136"/>
      <c r="Q11" s="136"/>
      <c r="R11" s="144"/>
      <c r="S11" s="141"/>
      <c r="T11" s="136"/>
      <c r="U11" s="136"/>
      <c r="V11" s="142"/>
      <c r="W11" s="143" t="s">
        <v>0</v>
      </c>
      <c r="X11" s="142"/>
      <c r="Y11" s="136"/>
      <c r="Z11" s="136"/>
      <c r="AA11" s="144"/>
      <c r="AB11" s="141"/>
      <c r="AC11" s="136"/>
      <c r="AD11" s="136"/>
      <c r="AE11" s="142"/>
      <c r="AF11" s="143" t="s">
        <v>0</v>
      </c>
      <c r="AG11" s="142"/>
      <c r="AH11" s="136"/>
      <c r="AI11" s="136"/>
      <c r="AJ11" s="144"/>
      <c r="AK11" s="141"/>
      <c r="AL11" s="136"/>
      <c r="AM11" s="136"/>
      <c r="AN11" s="142"/>
      <c r="AO11" s="143" t="s">
        <v>0</v>
      </c>
      <c r="AP11" s="142"/>
      <c r="AQ11" s="136"/>
      <c r="AR11" s="136"/>
      <c r="AS11" s="144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</row>
    <row r="12" spans="1:55" s="121" customFormat="1" ht="16.5" customHeight="1" x14ac:dyDescent="0.2">
      <c r="A12" s="145"/>
      <c r="B12" s="146"/>
      <c r="C12" s="146"/>
      <c r="D12" s="146"/>
      <c r="E12" s="146"/>
      <c r="F12" s="146"/>
      <c r="G12" s="146"/>
      <c r="H12" s="146"/>
      <c r="I12" s="147"/>
      <c r="J12" s="145"/>
      <c r="K12" s="146"/>
      <c r="L12" s="146"/>
      <c r="M12" s="146"/>
      <c r="N12" s="146"/>
      <c r="O12" s="146"/>
      <c r="P12" s="146"/>
      <c r="Q12" s="146"/>
      <c r="R12" s="147"/>
      <c r="S12" s="145"/>
      <c r="T12" s="146"/>
      <c r="U12" s="146"/>
      <c r="V12" s="146"/>
      <c r="W12" s="146"/>
      <c r="X12" s="146"/>
      <c r="Y12" s="146"/>
      <c r="Z12" s="146"/>
      <c r="AA12" s="147"/>
      <c r="AB12" s="145"/>
      <c r="AC12" s="146"/>
      <c r="AD12" s="146"/>
      <c r="AE12" s="146"/>
      <c r="AF12" s="146"/>
      <c r="AG12" s="146"/>
      <c r="AH12" s="146"/>
      <c r="AI12" s="146"/>
      <c r="AJ12" s="147"/>
      <c r="AK12" s="145"/>
      <c r="AL12" s="146"/>
      <c r="AM12" s="146"/>
      <c r="AN12" s="146"/>
      <c r="AO12" s="146"/>
      <c r="AP12" s="146"/>
      <c r="AQ12" s="146"/>
      <c r="AR12" s="146"/>
      <c r="AS12" s="147"/>
      <c r="AT12" s="120"/>
      <c r="AU12" s="120"/>
      <c r="AV12" s="120"/>
      <c r="AW12" s="120"/>
      <c r="AX12" s="120"/>
      <c r="AY12" s="120"/>
      <c r="AZ12" s="120"/>
      <c r="BA12" s="120"/>
      <c r="BB12" s="120"/>
      <c r="BC12" s="120"/>
    </row>
    <row r="13" spans="1:55" s="121" customFormat="1" ht="16.5" customHeight="1" x14ac:dyDescent="0.2">
      <c r="A13" s="135">
        <v>3</v>
      </c>
      <c r="B13" s="136" t="s">
        <v>0</v>
      </c>
      <c r="C13" s="137">
        <v>3</v>
      </c>
      <c r="D13" s="138"/>
      <c r="E13" s="138"/>
      <c r="F13" s="138"/>
      <c r="G13" s="138"/>
      <c r="H13" s="139" t="s">
        <v>1</v>
      </c>
      <c r="I13" s="140">
        <v>3</v>
      </c>
      <c r="J13" s="135">
        <v>3</v>
      </c>
      <c r="K13" s="136" t="s">
        <v>0</v>
      </c>
      <c r="L13" s="137">
        <v>4</v>
      </c>
      <c r="M13" s="138"/>
      <c r="N13" s="138"/>
      <c r="O13" s="138"/>
      <c r="P13" s="138"/>
      <c r="Q13" s="139" t="s">
        <v>1</v>
      </c>
      <c r="R13" s="140">
        <v>4</v>
      </c>
      <c r="S13" s="135">
        <v>3</v>
      </c>
      <c r="T13" s="136" t="s">
        <v>0</v>
      </c>
      <c r="U13" s="137">
        <v>5</v>
      </c>
      <c r="V13" s="138"/>
      <c r="W13" s="138"/>
      <c r="X13" s="138"/>
      <c r="Y13" s="138"/>
      <c r="Z13" s="139" t="s">
        <v>1</v>
      </c>
      <c r="AA13" s="140">
        <v>5</v>
      </c>
      <c r="AB13" s="135">
        <v>3</v>
      </c>
      <c r="AC13" s="136" t="s">
        <v>0</v>
      </c>
      <c r="AD13" s="137">
        <v>1</v>
      </c>
      <c r="AE13" s="138"/>
      <c r="AF13" s="138"/>
      <c r="AG13" s="138"/>
      <c r="AH13" s="138"/>
      <c r="AI13" s="139" t="s">
        <v>1</v>
      </c>
      <c r="AJ13" s="140">
        <v>1</v>
      </c>
      <c r="AK13" s="135">
        <v>3</v>
      </c>
      <c r="AL13" s="136" t="s">
        <v>0</v>
      </c>
      <c r="AM13" s="137">
        <v>2</v>
      </c>
      <c r="AN13" s="138"/>
      <c r="AO13" s="138"/>
      <c r="AP13" s="138"/>
      <c r="AQ13" s="138"/>
      <c r="AR13" s="139" t="s">
        <v>1</v>
      </c>
      <c r="AS13" s="140">
        <v>2</v>
      </c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</row>
    <row r="14" spans="1:55" s="121" customFormat="1" ht="21" customHeight="1" x14ac:dyDescent="0.2">
      <c r="A14" s="141"/>
      <c r="B14" s="136"/>
      <c r="C14" s="136"/>
      <c r="D14" s="142"/>
      <c r="E14" s="143" t="s">
        <v>0</v>
      </c>
      <c r="F14" s="142"/>
      <c r="G14" s="136"/>
      <c r="H14" s="136"/>
      <c r="I14" s="144"/>
      <c r="J14" s="141"/>
      <c r="K14" s="136"/>
      <c r="L14" s="136"/>
      <c r="M14" s="142"/>
      <c r="N14" s="143" t="s">
        <v>0</v>
      </c>
      <c r="O14" s="142"/>
      <c r="P14" s="136"/>
      <c r="Q14" s="136"/>
      <c r="R14" s="144"/>
      <c r="S14" s="141"/>
      <c r="T14" s="136"/>
      <c r="U14" s="136"/>
      <c r="V14" s="142"/>
      <c r="W14" s="143" t="s">
        <v>0</v>
      </c>
      <c r="X14" s="142"/>
      <c r="Y14" s="136"/>
      <c r="Z14" s="136"/>
      <c r="AA14" s="144"/>
      <c r="AB14" s="141"/>
      <c r="AC14" s="136"/>
      <c r="AD14" s="136"/>
      <c r="AE14" s="142"/>
      <c r="AF14" s="143" t="s">
        <v>0</v>
      </c>
      <c r="AG14" s="142"/>
      <c r="AH14" s="136"/>
      <c r="AI14" s="136"/>
      <c r="AJ14" s="144"/>
      <c r="AK14" s="141"/>
      <c r="AL14" s="136"/>
      <c r="AM14" s="136"/>
      <c r="AN14" s="142"/>
      <c r="AO14" s="143" t="s">
        <v>0</v>
      </c>
      <c r="AP14" s="142"/>
      <c r="AQ14" s="136"/>
      <c r="AR14" s="136"/>
      <c r="AS14" s="144"/>
      <c r="AT14" s="120"/>
      <c r="AU14" s="120"/>
      <c r="AV14" s="120"/>
      <c r="AW14" s="120"/>
      <c r="AX14" s="120"/>
      <c r="AY14" s="120"/>
      <c r="AZ14" s="120"/>
      <c r="BA14" s="120"/>
      <c r="BB14" s="120"/>
      <c r="BC14" s="120"/>
    </row>
    <row r="15" spans="1:55" s="121" customFormat="1" ht="16.5" customHeight="1" x14ac:dyDescent="0.2">
      <c r="A15" s="145"/>
      <c r="B15" s="146"/>
      <c r="C15" s="146"/>
      <c r="D15" s="146"/>
      <c r="E15" s="146"/>
      <c r="F15" s="146"/>
      <c r="G15" s="146"/>
      <c r="H15" s="146"/>
      <c r="I15" s="147"/>
      <c r="J15" s="145"/>
      <c r="K15" s="146"/>
      <c r="L15" s="146"/>
      <c r="M15" s="146"/>
      <c r="N15" s="146"/>
      <c r="O15" s="146"/>
      <c r="P15" s="146"/>
      <c r="Q15" s="146"/>
      <c r="R15" s="147"/>
      <c r="S15" s="145"/>
      <c r="T15" s="146"/>
      <c r="U15" s="146"/>
      <c r="V15" s="146"/>
      <c r="W15" s="146"/>
      <c r="X15" s="146"/>
      <c r="Y15" s="146"/>
      <c r="Z15" s="146"/>
      <c r="AA15" s="147"/>
      <c r="AB15" s="145"/>
      <c r="AC15" s="146"/>
      <c r="AD15" s="146"/>
      <c r="AE15" s="146"/>
      <c r="AF15" s="146"/>
      <c r="AG15" s="146"/>
      <c r="AH15" s="146"/>
      <c r="AI15" s="146"/>
      <c r="AJ15" s="147"/>
      <c r="AK15" s="145"/>
      <c r="AL15" s="146"/>
      <c r="AM15" s="146"/>
      <c r="AN15" s="146"/>
      <c r="AO15" s="146"/>
      <c r="AP15" s="146"/>
      <c r="AQ15" s="146"/>
      <c r="AR15" s="146"/>
      <c r="AS15" s="147"/>
      <c r="AT15" s="120"/>
      <c r="AU15" s="120"/>
      <c r="AV15" s="120"/>
      <c r="AW15" s="120"/>
      <c r="AX15" s="120"/>
      <c r="AY15" s="120"/>
      <c r="AZ15" s="120"/>
      <c r="BA15" s="120"/>
      <c r="BB15" s="120"/>
      <c r="BC15" s="120"/>
    </row>
    <row r="16" spans="1:55" s="121" customFormat="1" ht="16.5" customHeight="1" x14ac:dyDescent="0.2">
      <c r="A16" s="135">
        <v>4</v>
      </c>
      <c r="B16" s="136" t="s">
        <v>0</v>
      </c>
      <c r="C16" s="137">
        <v>2</v>
      </c>
      <c r="D16" s="138"/>
      <c r="E16" s="138"/>
      <c r="F16" s="138"/>
      <c r="G16" s="138"/>
      <c r="H16" s="139" t="s">
        <v>1</v>
      </c>
      <c r="I16" s="140">
        <v>4</v>
      </c>
      <c r="J16" s="135">
        <v>4</v>
      </c>
      <c r="K16" s="136" t="s">
        <v>0</v>
      </c>
      <c r="L16" s="137">
        <v>3</v>
      </c>
      <c r="M16" s="138"/>
      <c r="N16" s="138"/>
      <c r="O16" s="138"/>
      <c r="P16" s="138"/>
      <c r="Q16" s="139" t="s">
        <v>1</v>
      </c>
      <c r="R16" s="140">
        <v>5</v>
      </c>
      <c r="S16" s="135">
        <v>4</v>
      </c>
      <c r="T16" s="136" t="s">
        <v>0</v>
      </c>
      <c r="U16" s="137">
        <v>4</v>
      </c>
      <c r="V16" s="138"/>
      <c r="W16" s="138"/>
      <c r="X16" s="138"/>
      <c r="Y16" s="138"/>
      <c r="Z16" s="139" t="s">
        <v>1</v>
      </c>
      <c r="AA16" s="140">
        <v>1</v>
      </c>
      <c r="AB16" s="135">
        <v>4</v>
      </c>
      <c r="AC16" s="136" t="s">
        <v>0</v>
      </c>
      <c r="AD16" s="137">
        <v>5</v>
      </c>
      <c r="AE16" s="138"/>
      <c r="AF16" s="138"/>
      <c r="AG16" s="138"/>
      <c r="AH16" s="138"/>
      <c r="AI16" s="139" t="s">
        <v>1</v>
      </c>
      <c r="AJ16" s="140">
        <v>2</v>
      </c>
      <c r="AK16" s="135">
        <v>4</v>
      </c>
      <c r="AL16" s="136" t="s">
        <v>0</v>
      </c>
      <c r="AM16" s="137">
        <v>1</v>
      </c>
      <c r="AN16" s="138"/>
      <c r="AO16" s="138"/>
      <c r="AP16" s="138"/>
      <c r="AQ16" s="138"/>
      <c r="AR16" s="139" t="s">
        <v>1</v>
      </c>
      <c r="AS16" s="140">
        <v>3</v>
      </c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</row>
    <row r="17" spans="1:55" s="121" customFormat="1" ht="21" customHeight="1" x14ac:dyDescent="0.2">
      <c r="A17" s="141"/>
      <c r="B17" s="136"/>
      <c r="C17" s="136"/>
      <c r="D17" s="142"/>
      <c r="E17" s="143" t="s">
        <v>0</v>
      </c>
      <c r="F17" s="142"/>
      <c r="G17" s="136"/>
      <c r="H17" s="136"/>
      <c r="I17" s="144"/>
      <c r="J17" s="141"/>
      <c r="K17" s="136"/>
      <c r="L17" s="136"/>
      <c r="M17" s="142"/>
      <c r="N17" s="143" t="s">
        <v>0</v>
      </c>
      <c r="O17" s="142"/>
      <c r="P17" s="136"/>
      <c r="Q17" s="136"/>
      <c r="R17" s="144"/>
      <c r="S17" s="141"/>
      <c r="T17" s="136"/>
      <c r="U17" s="136"/>
      <c r="V17" s="142"/>
      <c r="W17" s="143" t="s">
        <v>0</v>
      </c>
      <c r="X17" s="142"/>
      <c r="Y17" s="136"/>
      <c r="Z17" s="136"/>
      <c r="AA17" s="144"/>
      <c r="AB17" s="141"/>
      <c r="AC17" s="136"/>
      <c r="AD17" s="136"/>
      <c r="AE17" s="142"/>
      <c r="AF17" s="143" t="s">
        <v>0</v>
      </c>
      <c r="AG17" s="142"/>
      <c r="AH17" s="136"/>
      <c r="AI17" s="136"/>
      <c r="AJ17" s="144"/>
      <c r="AK17" s="141"/>
      <c r="AL17" s="136"/>
      <c r="AM17" s="136"/>
      <c r="AN17" s="142"/>
      <c r="AO17" s="143" t="s">
        <v>0</v>
      </c>
      <c r="AP17" s="142"/>
      <c r="AQ17" s="136"/>
      <c r="AR17" s="136"/>
      <c r="AS17" s="144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</row>
    <row r="18" spans="1:55" s="121" customFormat="1" ht="16.5" customHeight="1" x14ac:dyDescent="0.2">
      <c r="A18" s="145"/>
      <c r="B18" s="146"/>
      <c r="C18" s="146"/>
      <c r="D18" s="146"/>
      <c r="E18" s="146"/>
      <c r="F18" s="146"/>
      <c r="G18" s="146"/>
      <c r="H18" s="146"/>
      <c r="I18" s="147"/>
      <c r="J18" s="145"/>
      <c r="K18" s="146"/>
      <c r="L18" s="146"/>
      <c r="M18" s="146"/>
      <c r="N18" s="146"/>
      <c r="O18" s="146"/>
      <c r="P18" s="146"/>
      <c r="Q18" s="146"/>
      <c r="R18" s="147"/>
      <c r="S18" s="145"/>
      <c r="T18" s="146"/>
      <c r="U18" s="146"/>
      <c r="V18" s="146"/>
      <c r="W18" s="146"/>
      <c r="X18" s="146"/>
      <c r="Y18" s="146"/>
      <c r="Z18" s="146"/>
      <c r="AA18" s="147"/>
      <c r="AB18" s="145"/>
      <c r="AC18" s="146"/>
      <c r="AD18" s="146"/>
      <c r="AE18" s="146"/>
      <c r="AF18" s="146"/>
      <c r="AG18" s="146"/>
      <c r="AH18" s="146"/>
      <c r="AI18" s="146"/>
      <c r="AJ18" s="147"/>
      <c r="AK18" s="145"/>
      <c r="AL18" s="146"/>
      <c r="AM18" s="146"/>
      <c r="AN18" s="146"/>
      <c r="AO18" s="146"/>
      <c r="AP18" s="146"/>
      <c r="AQ18" s="146"/>
      <c r="AR18" s="146"/>
      <c r="AS18" s="147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</row>
    <row r="19" spans="1:55" s="121" customFormat="1" ht="16.5" customHeight="1" x14ac:dyDescent="0.2">
      <c r="A19" s="135">
        <v>5</v>
      </c>
      <c r="B19" s="136" t="s">
        <v>0</v>
      </c>
      <c r="C19" s="137">
        <v>1</v>
      </c>
      <c r="D19" s="138"/>
      <c r="E19" s="138"/>
      <c r="F19" s="138"/>
      <c r="G19" s="138"/>
      <c r="H19" s="139" t="s">
        <v>1</v>
      </c>
      <c r="I19" s="140">
        <v>5</v>
      </c>
      <c r="J19" s="135">
        <v>5</v>
      </c>
      <c r="K19" s="136" t="s">
        <v>0</v>
      </c>
      <c r="L19" s="137">
        <v>2</v>
      </c>
      <c r="M19" s="138"/>
      <c r="N19" s="138"/>
      <c r="O19" s="138"/>
      <c r="P19" s="138"/>
      <c r="Q19" s="139" t="s">
        <v>1</v>
      </c>
      <c r="R19" s="140">
        <v>1</v>
      </c>
      <c r="S19" s="135">
        <v>5</v>
      </c>
      <c r="T19" s="136" t="s">
        <v>0</v>
      </c>
      <c r="U19" s="137">
        <v>3</v>
      </c>
      <c r="V19" s="138"/>
      <c r="W19" s="138"/>
      <c r="X19" s="138"/>
      <c r="Y19" s="138"/>
      <c r="Z19" s="139" t="s">
        <v>1</v>
      </c>
      <c r="AA19" s="140">
        <v>2</v>
      </c>
      <c r="AB19" s="135">
        <v>5</v>
      </c>
      <c r="AC19" s="136" t="s">
        <v>0</v>
      </c>
      <c r="AD19" s="137">
        <v>4</v>
      </c>
      <c r="AE19" s="138"/>
      <c r="AF19" s="138"/>
      <c r="AG19" s="138"/>
      <c r="AH19" s="138"/>
      <c r="AI19" s="139" t="s">
        <v>1</v>
      </c>
      <c r="AJ19" s="140">
        <v>3</v>
      </c>
      <c r="AK19" s="135">
        <v>5</v>
      </c>
      <c r="AL19" s="136" t="s">
        <v>0</v>
      </c>
      <c r="AM19" s="137">
        <v>5</v>
      </c>
      <c r="AN19" s="138"/>
      <c r="AO19" s="138"/>
      <c r="AP19" s="138"/>
      <c r="AQ19" s="138"/>
      <c r="AR19" s="139" t="s">
        <v>1</v>
      </c>
      <c r="AS19" s="140">
        <v>4</v>
      </c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</row>
    <row r="20" spans="1:55" s="121" customFormat="1" ht="21" customHeight="1" x14ac:dyDescent="0.2">
      <c r="A20" s="141"/>
      <c r="B20" s="136"/>
      <c r="C20" s="136"/>
      <c r="D20" s="142"/>
      <c r="E20" s="143" t="s">
        <v>0</v>
      </c>
      <c r="F20" s="142"/>
      <c r="G20" s="136"/>
      <c r="H20" s="136"/>
      <c r="I20" s="144"/>
      <c r="J20" s="141"/>
      <c r="K20" s="136"/>
      <c r="L20" s="136"/>
      <c r="M20" s="142"/>
      <c r="N20" s="143" t="s">
        <v>0</v>
      </c>
      <c r="O20" s="142"/>
      <c r="P20" s="136"/>
      <c r="Q20" s="136"/>
      <c r="R20" s="144"/>
      <c r="S20" s="141"/>
      <c r="T20" s="136"/>
      <c r="U20" s="136"/>
      <c r="V20" s="142"/>
      <c r="W20" s="143" t="s">
        <v>0</v>
      </c>
      <c r="X20" s="142"/>
      <c r="Y20" s="136"/>
      <c r="Z20" s="136"/>
      <c r="AA20" s="144"/>
      <c r="AB20" s="141"/>
      <c r="AC20" s="136"/>
      <c r="AD20" s="136"/>
      <c r="AE20" s="142"/>
      <c r="AF20" s="143" t="s">
        <v>0</v>
      </c>
      <c r="AG20" s="142"/>
      <c r="AH20" s="136"/>
      <c r="AI20" s="136"/>
      <c r="AJ20" s="144"/>
      <c r="AK20" s="141"/>
      <c r="AL20" s="136"/>
      <c r="AM20" s="136"/>
      <c r="AN20" s="142"/>
      <c r="AO20" s="143" t="s">
        <v>0</v>
      </c>
      <c r="AP20" s="142"/>
      <c r="AQ20" s="136"/>
      <c r="AR20" s="136"/>
      <c r="AS20" s="144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</row>
    <row r="21" spans="1:55" s="121" customFormat="1" ht="16.5" customHeight="1" x14ac:dyDescent="0.2">
      <c r="A21" s="145"/>
      <c r="B21" s="146"/>
      <c r="C21" s="146"/>
      <c r="D21" s="146"/>
      <c r="E21" s="146"/>
      <c r="F21" s="146"/>
      <c r="G21" s="146"/>
      <c r="H21" s="146"/>
      <c r="I21" s="147"/>
      <c r="J21" s="145"/>
      <c r="K21" s="146"/>
      <c r="L21" s="146"/>
      <c r="M21" s="146"/>
      <c r="N21" s="146"/>
      <c r="O21" s="146"/>
      <c r="P21" s="146"/>
      <c r="Q21" s="146"/>
      <c r="R21" s="147"/>
      <c r="S21" s="145"/>
      <c r="T21" s="146"/>
      <c r="U21" s="146"/>
      <c r="V21" s="146"/>
      <c r="W21" s="146"/>
      <c r="X21" s="146"/>
      <c r="Y21" s="146"/>
      <c r="Z21" s="146"/>
      <c r="AA21" s="147"/>
      <c r="AB21" s="145"/>
      <c r="AC21" s="146"/>
      <c r="AD21" s="146"/>
      <c r="AE21" s="146"/>
      <c r="AF21" s="146"/>
      <c r="AG21" s="146"/>
      <c r="AH21" s="146"/>
      <c r="AI21" s="146"/>
      <c r="AJ21" s="147"/>
      <c r="AK21" s="145"/>
      <c r="AL21" s="146"/>
      <c r="AM21" s="146"/>
      <c r="AN21" s="146"/>
      <c r="AO21" s="146"/>
      <c r="AP21" s="146"/>
      <c r="AQ21" s="146"/>
      <c r="AR21" s="146"/>
      <c r="AS21" s="147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</row>
    <row r="22" spans="1:55" s="121" customFormat="1" ht="21" customHeight="1" x14ac:dyDescent="0.2">
      <c r="A22" s="125" t="s">
        <v>14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 t="s">
        <v>15</v>
      </c>
      <c r="N22" s="126"/>
      <c r="O22" s="126"/>
      <c r="P22" s="126"/>
      <c r="Q22" s="126"/>
      <c r="R22" s="125"/>
      <c r="S22" s="126"/>
      <c r="T22" s="126"/>
      <c r="U22" s="126"/>
      <c r="V22" s="126"/>
      <c r="W22" s="126"/>
      <c r="X22" s="126"/>
      <c r="Y22" s="148"/>
      <c r="Z22" s="148"/>
      <c r="AA22" s="148"/>
      <c r="AB22" s="148"/>
      <c r="AC22" s="148"/>
      <c r="AD22" s="149"/>
      <c r="AE22" s="122" t="s">
        <v>20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7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</row>
    <row r="23" spans="1:55" s="121" customFormat="1" ht="21" customHeight="1" x14ac:dyDescent="0.25">
      <c r="A23" s="150">
        <v>1</v>
      </c>
      <c r="B23" s="191"/>
      <c r="C23" s="191"/>
      <c r="D23" s="191"/>
      <c r="E23" s="191"/>
      <c r="F23" s="191"/>
      <c r="G23" s="191"/>
      <c r="H23" s="191"/>
      <c r="I23" s="151" t="s">
        <v>8</v>
      </c>
      <c r="J23" s="152"/>
      <c r="K23" s="192"/>
      <c r="L23" s="193"/>
      <c r="M23" s="150">
        <v>1</v>
      </c>
      <c r="N23" s="191"/>
      <c r="O23" s="191"/>
      <c r="P23" s="191"/>
      <c r="Q23" s="191"/>
      <c r="R23" s="191"/>
      <c r="S23" s="191"/>
      <c r="T23" s="191"/>
      <c r="U23" s="151" t="s">
        <v>22</v>
      </c>
      <c r="V23" s="152"/>
      <c r="W23" s="192"/>
      <c r="X23" s="193"/>
      <c r="AE23" s="194" t="s">
        <v>76</v>
      </c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</row>
    <row r="24" spans="1:55" s="121" customFormat="1" ht="21" customHeight="1" x14ac:dyDescent="0.25">
      <c r="A24" s="150">
        <v>2</v>
      </c>
      <c r="B24" s="191"/>
      <c r="C24" s="191"/>
      <c r="D24" s="191"/>
      <c r="E24" s="191"/>
      <c r="F24" s="191"/>
      <c r="G24" s="191"/>
      <c r="H24" s="191"/>
      <c r="I24" s="151" t="s">
        <v>8</v>
      </c>
      <c r="J24" s="152"/>
      <c r="K24" s="192"/>
      <c r="L24" s="193"/>
      <c r="M24" s="150">
        <v>2</v>
      </c>
      <c r="N24" s="191"/>
      <c r="O24" s="191"/>
      <c r="P24" s="191"/>
      <c r="Q24" s="191"/>
      <c r="R24" s="191"/>
      <c r="S24" s="191"/>
      <c r="T24" s="191"/>
      <c r="U24" s="151" t="s">
        <v>22</v>
      </c>
      <c r="V24" s="152"/>
      <c r="W24" s="192"/>
      <c r="X24" s="193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</row>
    <row r="25" spans="1:55" s="121" customFormat="1" ht="21" customHeight="1" x14ac:dyDescent="0.25">
      <c r="A25" s="150">
        <v>3</v>
      </c>
      <c r="B25" s="191"/>
      <c r="C25" s="191"/>
      <c r="D25" s="191"/>
      <c r="E25" s="191"/>
      <c r="F25" s="191"/>
      <c r="G25" s="191"/>
      <c r="H25" s="191"/>
      <c r="I25" s="151" t="s">
        <v>8</v>
      </c>
      <c r="J25" s="152"/>
      <c r="K25" s="192"/>
      <c r="L25" s="193"/>
      <c r="M25" s="150">
        <v>3</v>
      </c>
      <c r="N25" s="191"/>
      <c r="O25" s="191"/>
      <c r="P25" s="191"/>
      <c r="Q25" s="191"/>
      <c r="R25" s="191"/>
      <c r="S25" s="191"/>
      <c r="T25" s="191"/>
      <c r="U25" s="151" t="s">
        <v>22</v>
      </c>
      <c r="V25" s="152"/>
      <c r="W25" s="192"/>
      <c r="X25" s="193"/>
      <c r="AA25" s="153" t="s">
        <v>21</v>
      </c>
    </row>
    <row r="26" spans="1:55" s="121" customFormat="1" ht="21" customHeight="1" x14ac:dyDescent="0.25">
      <c r="A26" s="150">
        <v>4</v>
      </c>
      <c r="B26" s="191"/>
      <c r="C26" s="191"/>
      <c r="D26" s="191"/>
      <c r="E26" s="191"/>
      <c r="F26" s="191"/>
      <c r="G26" s="191"/>
      <c r="H26" s="191"/>
      <c r="I26" s="151" t="s">
        <v>8</v>
      </c>
      <c r="J26" s="152"/>
      <c r="K26" s="192"/>
      <c r="L26" s="193"/>
      <c r="M26" s="150">
        <v>4</v>
      </c>
      <c r="N26" s="191"/>
      <c r="O26" s="191"/>
      <c r="P26" s="191"/>
      <c r="Q26" s="191"/>
      <c r="R26" s="191"/>
      <c r="S26" s="191"/>
      <c r="T26" s="191"/>
      <c r="U26" s="151" t="s">
        <v>22</v>
      </c>
      <c r="V26" s="152"/>
      <c r="W26" s="192"/>
      <c r="X26" s="193"/>
      <c r="AA26" s="199"/>
      <c r="AB26" s="200"/>
      <c r="AC26" s="200"/>
      <c r="AD26" s="200"/>
      <c r="AE26" s="200"/>
      <c r="AF26" s="200"/>
      <c r="AG26" s="201"/>
      <c r="AH26" s="195"/>
      <c r="AI26" s="196"/>
      <c r="AJ26" s="205" t="s">
        <v>3</v>
      </c>
      <c r="AK26" s="195"/>
      <c r="AL26" s="196"/>
      <c r="AM26" s="199"/>
      <c r="AN26" s="200"/>
      <c r="AO26" s="200"/>
      <c r="AP26" s="200"/>
      <c r="AQ26" s="200"/>
      <c r="AR26" s="200"/>
      <c r="AS26" s="201"/>
    </row>
    <row r="27" spans="1:55" s="121" customFormat="1" ht="21" customHeight="1" x14ac:dyDescent="0.25">
      <c r="A27" s="150">
        <v>5</v>
      </c>
      <c r="B27" s="191"/>
      <c r="C27" s="191"/>
      <c r="D27" s="191"/>
      <c r="E27" s="191"/>
      <c r="F27" s="191"/>
      <c r="G27" s="191"/>
      <c r="H27" s="191"/>
      <c r="I27" s="151" t="s">
        <v>8</v>
      </c>
      <c r="J27" s="152"/>
      <c r="K27" s="192"/>
      <c r="L27" s="193"/>
      <c r="M27" s="150">
        <v>5</v>
      </c>
      <c r="N27" s="191"/>
      <c r="O27" s="191"/>
      <c r="P27" s="191"/>
      <c r="Q27" s="191"/>
      <c r="R27" s="191"/>
      <c r="S27" s="191"/>
      <c r="T27" s="191"/>
      <c r="U27" s="151" t="s">
        <v>22</v>
      </c>
      <c r="V27" s="152"/>
      <c r="W27" s="192"/>
      <c r="X27" s="193"/>
      <c r="Y27" s="154"/>
      <c r="Z27" s="154"/>
      <c r="AA27" s="202"/>
      <c r="AB27" s="203"/>
      <c r="AC27" s="203"/>
      <c r="AD27" s="203"/>
      <c r="AE27" s="203"/>
      <c r="AF27" s="203"/>
      <c r="AG27" s="204"/>
      <c r="AH27" s="197"/>
      <c r="AI27" s="198"/>
      <c r="AJ27" s="205"/>
      <c r="AK27" s="197"/>
      <c r="AL27" s="198"/>
      <c r="AM27" s="202"/>
      <c r="AN27" s="203"/>
      <c r="AO27" s="203"/>
      <c r="AP27" s="203"/>
      <c r="AQ27" s="203"/>
      <c r="AR27" s="203"/>
      <c r="AS27" s="204"/>
    </row>
    <row r="28" spans="1:55" s="121" customFormat="1" ht="21" customHeight="1" x14ac:dyDescent="0.25">
      <c r="A28" s="150" t="s">
        <v>9</v>
      </c>
      <c r="B28" s="191"/>
      <c r="C28" s="191"/>
      <c r="D28" s="191"/>
      <c r="E28" s="191"/>
      <c r="F28" s="191"/>
      <c r="G28" s="191"/>
      <c r="H28" s="191"/>
      <c r="I28" s="151" t="s">
        <v>8</v>
      </c>
      <c r="J28" s="152"/>
      <c r="K28" s="192"/>
      <c r="L28" s="193"/>
      <c r="M28" s="150" t="s">
        <v>9</v>
      </c>
      <c r="N28" s="191"/>
      <c r="O28" s="191"/>
      <c r="P28" s="191"/>
      <c r="Q28" s="191"/>
      <c r="R28" s="191"/>
      <c r="S28" s="191"/>
      <c r="T28" s="191"/>
      <c r="U28" s="151" t="s">
        <v>22</v>
      </c>
      <c r="V28" s="152"/>
      <c r="W28" s="192"/>
      <c r="X28" s="193"/>
      <c r="Y28" s="154"/>
      <c r="Z28" s="154"/>
      <c r="AA28" s="154"/>
      <c r="AB28" s="154"/>
    </row>
    <row r="29" spans="1:55" s="121" customFormat="1" ht="21" customHeight="1" x14ac:dyDescent="0.25">
      <c r="A29" s="150" t="s">
        <v>10</v>
      </c>
      <c r="B29" s="191"/>
      <c r="C29" s="191"/>
      <c r="D29" s="191"/>
      <c r="E29" s="191"/>
      <c r="F29" s="191"/>
      <c r="G29" s="191"/>
      <c r="H29" s="191"/>
      <c r="I29" s="151" t="s">
        <v>8</v>
      </c>
      <c r="J29" s="152"/>
      <c r="K29" s="192"/>
      <c r="L29" s="193"/>
      <c r="M29" s="150" t="s">
        <v>10</v>
      </c>
      <c r="N29" s="191"/>
      <c r="O29" s="191"/>
      <c r="P29" s="191"/>
      <c r="Q29" s="191"/>
      <c r="R29" s="191"/>
      <c r="S29" s="191"/>
      <c r="T29" s="191"/>
      <c r="U29" s="151" t="s">
        <v>22</v>
      </c>
      <c r="V29" s="152"/>
      <c r="W29" s="192"/>
      <c r="X29" s="193"/>
      <c r="Y29" s="154"/>
      <c r="Z29" s="154"/>
      <c r="AA29" s="155"/>
      <c r="AB29" s="155"/>
      <c r="AC29" s="155"/>
      <c r="AD29" s="155"/>
      <c r="AE29" s="155"/>
      <c r="AF29" s="155"/>
      <c r="AG29" s="155"/>
      <c r="AM29" s="155"/>
      <c r="AN29" s="155"/>
      <c r="AO29" s="155"/>
      <c r="AP29" s="155"/>
      <c r="AQ29" s="155"/>
      <c r="AR29" s="155"/>
      <c r="AS29" s="155"/>
    </row>
    <row r="30" spans="1:55" s="121" customFormat="1" ht="21" customHeight="1" x14ac:dyDescent="0.25">
      <c r="A30" s="150" t="s">
        <v>11</v>
      </c>
      <c r="B30" s="191"/>
      <c r="C30" s="191"/>
      <c r="D30" s="191"/>
      <c r="E30" s="191"/>
      <c r="F30" s="191"/>
      <c r="G30" s="191"/>
      <c r="H30" s="191"/>
      <c r="I30" s="151" t="s">
        <v>8</v>
      </c>
      <c r="J30" s="152"/>
      <c r="K30" s="192"/>
      <c r="L30" s="193"/>
      <c r="M30" s="150" t="s">
        <v>11</v>
      </c>
      <c r="N30" s="191"/>
      <c r="O30" s="191"/>
      <c r="P30" s="191"/>
      <c r="Q30" s="191"/>
      <c r="R30" s="191"/>
      <c r="S30" s="191"/>
      <c r="T30" s="191"/>
      <c r="U30" s="151" t="s">
        <v>22</v>
      </c>
      <c r="V30" s="152"/>
      <c r="W30" s="192"/>
      <c r="X30" s="193"/>
      <c r="Y30" s="154"/>
      <c r="Z30" s="154"/>
      <c r="AA30" s="156" t="s">
        <v>17</v>
      </c>
      <c r="AB30" s="128"/>
      <c r="AC30" s="128"/>
      <c r="AD30" s="128"/>
      <c r="AE30" s="128"/>
      <c r="AF30" s="128"/>
      <c r="AG30" s="128"/>
      <c r="AM30" s="156" t="s">
        <v>18</v>
      </c>
      <c r="AN30" s="128"/>
      <c r="AO30" s="128"/>
      <c r="AP30" s="128"/>
      <c r="AQ30" s="128"/>
      <c r="AR30" s="128"/>
      <c r="AS30" s="128"/>
    </row>
    <row r="31" spans="1:55" s="121" customFormat="1" ht="21" customHeight="1" x14ac:dyDescent="0.25">
      <c r="A31" s="150" t="s">
        <v>12</v>
      </c>
      <c r="B31" s="191"/>
      <c r="C31" s="191"/>
      <c r="D31" s="191"/>
      <c r="E31" s="191"/>
      <c r="F31" s="191"/>
      <c r="G31" s="191"/>
      <c r="H31" s="191"/>
      <c r="I31" s="151" t="s">
        <v>8</v>
      </c>
      <c r="J31" s="152"/>
      <c r="K31" s="192"/>
      <c r="L31" s="193"/>
      <c r="M31" s="150" t="s">
        <v>12</v>
      </c>
      <c r="N31" s="191"/>
      <c r="O31" s="191"/>
      <c r="P31" s="191"/>
      <c r="Q31" s="191"/>
      <c r="R31" s="191"/>
      <c r="S31" s="191"/>
      <c r="T31" s="191"/>
      <c r="U31" s="151" t="s">
        <v>22</v>
      </c>
      <c r="V31" s="152"/>
      <c r="W31" s="192"/>
      <c r="X31" s="193"/>
      <c r="Y31" s="154"/>
      <c r="Z31" s="154"/>
      <c r="AA31" s="154"/>
      <c r="AB31" s="154"/>
      <c r="AG31" s="155"/>
      <c r="AH31" s="155"/>
      <c r="AI31" s="155"/>
      <c r="AJ31" s="155"/>
      <c r="AK31" s="155"/>
      <c r="AL31" s="155"/>
      <c r="AM31" s="155"/>
      <c r="AN31" s="155"/>
    </row>
    <row r="32" spans="1:55" s="121" customFormat="1" ht="21" customHeight="1" x14ac:dyDescent="0.25">
      <c r="A32" s="150" t="s">
        <v>13</v>
      </c>
      <c r="B32" s="191"/>
      <c r="C32" s="191"/>
      <c r="D32" s="191"/>
      <c r="E32" s="191"/>
      <c r="F32" s="191"/>
      <c r="G32" s="191"/>
      <c r="H32" s="191"/>
      <c r="I32" s="151" t="s">
        <v>8</v>
      </c>
      <c r="J32" s="152"/>
      <c r="K32" s="192"/>
      <c r="L32" s="193"/>
      <c r="M32" s="150" t="s">
        <v>13</v>
      </c>
      <c r="N32" s="191"/>
      <c r="O32" s="191"/>
      <c r="P32" s="191"/>
      <c r="Q32" s="191"/>
      <c r="R32" s="191"/>
      <c r="S32" s="191"/>
      <c r="T32" s="191"/>
      <c r="U32" s="151" t="s">
        <v>22</v>
      </c>
      <c r="V32" s="152"/>
      <c r="W32" s="192"/>
      <c r="X32" s="193"/>
      <c r="Y32" s="154"/>
      <c r="Z32" s="154"/>
      <c r="AA32" s="154"/>
      <c r="AB32" s="154"/>
      <c r="AG32" s="156" t="s">
        <v>16</v>
      </c>
      <c r="AH32" s="128"/>
      <c r="AI32" s="128"/>
      <c r="AJ32" s="128"/>
      <c r="AK32" s="128"/>
      <c r="AL32" s="128"/>
      <c r="AM32" s="128"/>
      <c r="AN32" s="128"/>
    </row>
    <row r="33" spans="21:45" x14ac:dyDescent="0.2">
      <c r="U33" s="120"/>
      <c r="V33" s="120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120"/>
      <c r="AL33" s="120"/>
      <c r="AM33" s="120"/>
      <c r="AN33" s="120"/>
      <c r="AO33" s="120"/>
      <c r="AP33" s="120"/>
      <c r="AQ33" s="120"/>
      <c r="AR33" s="120"/>
      <c r="AS33" s="120"/>
    </row>
  </sheetData>
  <sheetProtection selectLockedCells="1"/>
  <mergeCells count="78">
    <mergeCell ref="AM1:AO1"/>
    <mergeCell ref="AQ1:AS1"/>
    <mergeCell ref="G4:G5"/>
    <mergeCell ref="H4:H5"/>
    <mergeCell ref="I4:I5"/>
    <mergeCell ref="P4:P5"/>
    <mergeCell ref="Q4:Q5"/>
    <mergeCell ref="R4:R5"/>
    <mergeCell ref="Y4:Y5"/>
    <mergeCell ref="Z4:Z5"/>
    <mergeCell ref="AQ4:AQ5"/>
    <mergeCell ref="AR4:AR5"/>
    <mergeCell ref="AB5:AB6"/>
    <mergeCell ref="AC5:AC6"/>
    <mergeCell ref="AD5:AD6"/>
    <mergeCell ref="AK5:AK6"/>
    <mergeCell ref="AL5:AL6"/>
    <mergeCell ref="AM5:AM6"/>
    <mergeCell ref="AI4:AI5"/>
    <mergeCell ref="AJ4:AJ5"/>
    <mergeCell ref="AS4:AS5"/>
    <mergeCell ref="A5:A6"/>
    <mergeCell ref="B5:B6"/>
    <mergeCell ref="C5:C6"/>
    <mergeCell ref="J5:J6"/>
    <mergeCell ref="K5:K6"/>
    <mergeCell ref="L5:L6"/>
    <mergeCell ref="S5:S6"/>
    <mergeCell ref="T5:T6"/>
    <mergeCell ref="U5:U6"/>
    <mergeCell ref="B23:H23"/>
    <mergeCell ref="K23:L23"/>
    <mergeCell ref="N23:T23"/>
    <mergeCell ref="W23:X23"/>
    <mergeCell ref="AA4:AA5"/>
    <mergeCell ref="AH4:AH5"/>
    <mergeCell ref="B24:H24"/>
    <mergeCell ref="K24:L24"/>
    <mergeCell ref="N24:T24"/>
    <mergeCell ref="W24:X24"/>
    <mergeCell ref="B25:H25"/>
    <mergeCell ref="K25:L25"/>
    <mergeCell ref="N25:T25"/>
    <mergeCell ref="W25:X25"/>
    <mergeCell ref="B27:H27"/>
    <mergeCell ref="K27:L27"/>
    <mergeCell ref="N27:T27"/>
    <mergeCell ref="W27:X27"/>
    <mergeCell ref="B26:H26"/>
    <mergeCell ref="K26:L26"/>
    <mergeCell ref="N26:T26"/>
    <mergeCell ref="W26:X26"/>
    <mergeCell ref="K29:L29"/>
    <mergeCell ref="N29:T29"/>
    <mergeCell ref="W29:X29"/>
    <mergeCell ref="AJ26:AJ27"/>
    <mergeCell ref="AK26:AL27"/>
    <mergeCell ref="AM26:AS27"/>
    <mergeCell ref="W30:X30"/>
    <mergeCell ref="B31:H31"/>
    <mergeCell ref="K31:L31"/>
    <mergeCell ref="N31:T31"/>
    <mergeCell ref="W31:X31"/>
    <mergeCell ref="B28:H28"/>
    <mergeCell ref="K28:L28"/>
    <mergeCell ref="N28:T28"/>
    <mergeCell ref="W28:X28"/>
    <mergeCell ref="B29:H29"/>
    <mergeCell ref="B32:H32"/>
    <mergeCell ref="K32:L32"/>
    <mergeCell ref="N32:T32"/>
    <mergeCell ref="W32:X32"/>
    <mergeCell ref="AE23:AS24"/>
    <mergeCell ref="AH26:AI27"/>
    <mergeCell ref="AA26:AG27"/>
    <mergeCell ref="B30:H30"/>
    <mergeCell ref="K30:L30"/>
    <mergeCell ref="N30:T30"/>
  </mergeCells>
  <dataValidations count="1">
    <dataValidation type="list" allowBlank="1" showInputMessage="1" showErrorMessage="1" errorTitle="FPFM - Súmula" error="Digite uma das opções a seguir:_x000a_A1, A2, B, M, J" sqref="AM1:AO1" xr:uid="{847956E2-64D3-4CB3-B7C6-3E5CE109324C}">
      <formula1>"A1,A2,B,M,J"</formula1>
    </dataValidation>
  </dataValidations>
  <printOptions horizontalCentered="1"/>
  <pageMargins left="0.11811023622047245" right="0.11811023622047245" top="0.15748031496062992" bottom="0.15748031496062992" header="0.11811023622047245" footer="0.11811023622047245"/>
  <pageSetup paperSize="9" scale="9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43EDE-C0C5-4CFA-A5CA-90B3764E54DB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7D2A1-3448-48B7-8CE0-B4A90B2AA7E6}">
  <dimension ref="B7:J15"/>
  <sheetViews>
    <sheetView workbookViewId="0">
      <selection activeCell="H23" sqref="H23"/>
    </sheetView>
  </sheetViews>
  <sheetFormatPr defaultRowHeight="15" x14ac:dyDescent="0.25"/>
  <sheetData>
    <row r="7" spans="2:10" x14ac:dyDescent="0.25">
      <c r="B7" s="169" t="s">
        <v>101</v>
      </c>
      <c r="C7" s="170"/>
      <c r="D7" s="170"/>
      <c r="E7" s="170"/>
      <c r="F7" s="170"/>
      <c r="G7" s="170"/>
      <c r="H7" s="179"/>
      <c r="I7" s="167">
        <v>909</v>
      </c>
      <c r="J7" s="168"/>
    </row>
    <row r="8" spans="2:10" x14ac:dyDescent="0.25">
      <c r="B8" s="169" t="s">
        <v>95</v>
      </c>
      <c r="C8" s="170"/>
      <c r="D8" s="170"/>
      <c r="E8" s="170"/>
      <c r="F8" s="170"/>
      <c r="G8" s="170"/>
      <c r="H8" s="179"/>
      <c r="I8" s="167">
        <v>1755</v>
      </c>
      <c r="J8" s="168"/>
    </row>
    <row r="9" spans="2:10" x14ac:dyDescent="0.25">
      <c r="B9" s="169" t="s">
        <v>99</v>
      </c>
      <c r="C9" s="170"/>
      <c r="D9" s="170"/>
      <c r="E9" s="170"/>
      <c r="F9" s="170"/>
      <c r="G9" s="170"/>
      <c r="H9" s="179"/>
      <c r="I9" s="167">
        <v>1773</v>
      </c>
      <c r="J9" s="168"/>
    </row>
    <row r="10" spans="2:10" x14ac:dyDescent="0.25">
      <c r="B10" s="169" t="s">
        <v>102</v>
      </c>
      <c r="C10" s="170"/>
      <c r="D10" s="170"/>
      <c r="E10" s="170"/>
      <c r="F10" s="170"/>
      <c r="G10" s="170"/>
      <c r="H10" s="179"/>
      <c r="I10" s="167">
        <v>499</v>
      </c>
      <c r="J10" s="168"/>
    </row>
    <row r="11" spans="2:10" x14ac:dyDescent="0.25">
      <c r="B11" s="169" t="s">
        <v>94</v>
      </c>
      <c r="C11" s="170"/>
      <c r="D11" s="170"/>
      <c r="E11" s="170"/>
      <c r="F11" s="170"/>
      <c r="G11" s="170"/>
      <c r="H11" s="179"/>
      <c r="I11" s="167">
        <v>846</v>
      </c>
      <c r="J11" s="168"/>
    </row>
    <row r="12" spans="2:10" x14ac:dyDescent="0.25">
      <c r="B12" s="169" t="s">
        <v>100</v>
      </c>
      <c r="C12" s="170"/>
      <c r="D12" s="170"/>
      <c r="E12" s="170"/>
      <c r="F12" s="170"/>
      <c r="G12" s="170"/>
      <c r="H12" s="179"/>
      <c r="I12" s="167">
        <v>487</v>
      </c>
      <c r="J12" s="168"/>
    </row>
    <row r="13" spans="2:10" x14ac:dyDescent="0.25">
      <c r="B13" s="169" t="s">
        <v>96</v>
      </c>
      <c r="C13" s="170"/>
      <c r="D13" s="170"/>
      <c r="E13" s="170"/>
      <c r="F13" s="170"/>
      <c r="G13" s="170"/>
      <c r="H13" s="179"/>
      <c r="I13" s="167">
        <v>159</v>
      </c>
      <c r="J13" s="168"/>
    </row>
    <row r="14" spans="2:10" x14ac:dyDescent="0.25">
      <c r="B14" s="169" t="s">
        <v>97</v>
      </c>
      <c r="C14" s="170"/>
      <c r="D14" s="170"/>
      <c r="E14" s="170"/>
      <c r="F14" s="170"/>
      <c r="G14" s="170"/>
      <c r="H14" s="179"/>
      <c r="I14" s="167">
        <v>1049</v>
      </c>
      <c r="J14" s="168"/>
    </row>
    <row r="15" spans="2:10" x14ac:dyDescent="0.25">
      <c r="B15" s="169" t="s">
        <v>98</v>
      </c>
      <c r="C15" s="170"/>
      <c r="D15" s="170"/>
      <c r="E15" s="170"/>
      <c r="F15" s="170"/>
      <c r="G15" s="170"/>
      <c r="H15" s="179"/>
      <c r="I15" s="167">
        <v>2083</v>
      </c>
      <c r="J15" s="168"/>
    </row>
  </sheetData>
  <mergeCells count="18">
    <mergeCell ref="I12:J12"/>
    <mergeCell ref="I13:J13"/>
    <mergeCell ref="B7:H7"/>
    <mergeCell ref="B8:H8"/>
    <mergeCell ref="B9:H9"/>
    <mergeCell ref="B10:H10"/>
    <mergeCell ref="B11:H11"/>
    <mergeCell ref="B12:H12"/>
    <mergeCell ref="I14:J14"/>
    <mergeCell ref="I15:J15"/>
    <mergeCell ref="B13:H13"/>
    <mergeCell ref="B14:H14"/>
    <mergeCell ref="B15:H15"/>
    <mergeCell ref="I7:J7"/>
    <mergeCell ref="I8:J8"/>
    <mergeCell ref="I9:J9"/>
    <mergeCell ref="I10:J10"/>
    <mergeCell ref="I11:J1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3</vt:i4>
      </vt:variant>
    </vt:vector>
  </HeadingPairs>
  <TitlesOfParts>
    <vt:vector size="9" baseType="lpstr">
      <vt:lpstr>Instruções</vt:lpstr>
      <vt:lpstr>Súmula</vt:lpstr>
      <vt:lpstr>Resumo</vt:lpstr>
      <vt:lpstr>Impressão</vt:lpstr>
      <vt:lpstr>Plan1</vt:lpstr>
      <vt:lpstr>NUMERO FPFM</vt:lpstr>
      <vt:lpstr>Resumo!Area_de_impressao</vt:lpstr>
      <vt:lpstr>LS_EQUIPE1</vt:lpstr>
      <vt:lpstr>LS_EQUIPE2</vt:lpstr>
    </vt:vector>
  </TitlesOfParts>
  <Company>Getronics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Súmula eletrônica</dc:title>
  <dc:subject>Súmula equipes - 6 jogadores</dc:subject>
  <dc:creator>Vinicius De Simoni</dc:creator>
  <cp:keywords>FPFM;Sumula</cp:keywords>
  <cp:lastModifiedBy>José Jorge Farah Neto</cp:lastModifiedBy>
  <cp:lastPrinted>2012-12-31T14:26:20Z</cp:lastPrinted>
  <dcterms:created xsi:type="dcterms:W3CDTF">2011-02-06T02:23:49Z</dcterms:created>
  <dcterms:modified xsi:type="dcterms:W3CDTF">2025-06-07T16:14:33Z</dcterms:modified>
</cp:coreProperties>
</file>