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e0a91d7b3e90942/Área de Trabalho/"/>
    </mc:Choice>
  </mc:AlternateContent>
  <xr:revisionPtr revIDLastSave="0" documentId="8_{2B417FC3-7EBB-4285-BB8C-50C22356334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6" l="1"/>
  <c r="C39" i="6"/>
  <c r="E39" i="6" s="1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K43" i="6"/>
  <c r="A44" i="6"/>
  <c r="C44" i="6"/>
  <c r="K44" i="6" s="1"/>
  <c r="E44" i="6"/>
  <c r="A45" i="6"/>
  <c r="C45" i="6"/>
  <c r="E45" i="6" s="1"/>
  <c r="A46" i="6"/>
  <c r="C46" i="6"/>
  <c r="E46" i="6" s="1"/>
  <c r="A47" i="6"/>
  <c r="C47" i="6"/>
  <c r="E47" i="6" s="1"/>
  <c r="J47" i="6"/>
  <c r="A48" i="6"/>
  <c r="C48" i="6"/>
  <c r="E48" i="6"/>
  <c r="A49" i="6"/>
  <c r="C49" i="6"/>
  <c r="E49" i="6"/>
  <c r="A50" i="6"/>
  <c r="C50" i="6"/>
  <c r="E50" i="6" s="1"/>
  <c r="A26" i="6"/>
  <c r="C26" i="6"/>
  <c r="E26" i="6"/>
  <c r="A27" i="6"/>
  <c r="C27" i="6"/>
  <c r="H27" i="6"/>
  <c r="A17" i="6"/>
  <c r="C17" i="6"/>
  <c r="E17" i="6" s="1"/>
  <c r="A18" i="6"/>
  <c r="C18" i="6"/>
  <c r="E18" i="6"/>
  <c r="A19" i="6"/>
  <c r="C19" i="6"/>
  <c r="E19" i="6" s="1"/>
  <c r="B19" i="6"/>
  <c r="A20" i="6"/>
  <c r="C20" i="6"/>
  <c r="E20" i="6" s="1"/>
  <c r="I20" i="6"/>
  <c r="A21" i="6"/>
  <c r="C21" i="6"/>
  <c r="E21" i="6"/>
  <c r="A22" i="6"/>
  <c r="C22" i="6"/>
  <c r="E22" i="6" s="1"/>
  <c r="A23" i="6"/>
  <c r="C23" i="6"/>
  <c r="E23" i="6" s="1"/>
  <c r="B23" i="6"/>
  <c r="A24" i="6"/>
  <c r="C24" i="6"/>
  <c r="E24" i="6" s="1"/>
  <c r="A25" i="6"/>
  <c r="C25" i="6"/>
  <c r="B25" i="6" s="1"/>
  <c r="E25" i="6"/>
  <c r="D5" i="6"/>
  <c r="L3" i="6"/>
  <c r="L7" i="2"/>
  <c r="U10" i="2"/>
  <c r="AD13" i="2" s="1"/>
  <c r="AM16" i="2" s="1"/>
  <c r="C35" i="6"/>
  <c r="B35" i="6" s="1"/>
  <c r="C13" i="6"/>
  <c r="A9" i="2"/>
  <c r="J9" i="2" s="1"/>
  <c r="S9" i="2" s="1"/>
  <c r="AB9" i="2" s="1"/>
  <c r="AK9" i="2" s="1"/>
  <c r="L5" i="6"/>
  <c r="C38" i="6"/>
  <c r="C37" i="6"/>
  <c r="C36" i="6"/>
  <c r="C34" i="6"/>
  <c r="B34" i="6"/>
  <c r="C33" i="6"/>
  <c r="C32" i="6"/>
  <c r="C31" i="6"/>
  <c r="B31" i="6"/>
  <c r="C16" i="6"/>
  <c r="J16" i="6" s="1"/>
  <c r="C15" i="6"/>
  <c r="C14" i="6"/>
  <c r="C12" i="6"/>
  <c r="B12" i="6" s="1"/>
  <c r="C11" i="6"/>
  <c r="B11" i="6"/>
  <c r="C10" i="6"/>
  <c r="C9" i="6"/>
  <c r="B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/>
  <c r="CP21" i="2"/>
  <c r="CO21" i="2"/>
  <c r="CR21" i="2"/>
  <c r="CN21" i="2"/>
  <c r="CS21" i="2" s="1"/>
  <c r="CM21" i="2"/>
  <c r="CT21" i="2"/>
  <c r="CQ18" i="2"/>
  <c r="CU18" i="2"/>
  <c r="CP18" i="2"/>
  <c r="CV18" i="2"/>
  <c r="CO18" i="2"/>
  <c r="CR18" i="2"/>
  <c r="CN18" i="2"/>
  <c r="CS18" i="2" s="1"/>
  <c r="CM18" i="2"/>
  <c r="CT18" i="2"/>
  <c r="CQ15" i="2"/>
  <c r="CU15" i="2" s="1"/>
  <c r="CP15" i="2"/>
  <c r="CV15" i="2" s="1"/>
  <c r="CO15" i="2"/>
  <c r="CR15" i="2"/>
  <c r="CN15" i="2"/>
  <c r="CS15" i="2" s="1"/>
  <c r="CM15" i="2"/>
  <c r="CT15" i="2"/>
  <c r="CQ12" i="2"/>
  <c r="CU12" i="2" s="1"/>
  <c r="CP12" i="2"/>
  <c r="CV12" i="2"/>
  <c r="CO12" i="2"/>
  <c r="CR12" i="2"/>
  <c r="CN12" i="2"/>
  <c r="CS12" i="2"/>
  <c r="CM12" i="2"/>
  <c r="CT12" i="2"/>
  <c r="CQ9" i="2"/>
  <c r="CU9" i="2" s="1"/>
  <c r="CP9" i="2"/>
  <c r="CV9" i="2"/>
  <c r="CO9" i="2"/>
  <c r="CR9" i="2" s="1"/>
  <c r="CN9" i="2"/>
  <c r="CS9" i="2" s="1"/>
  <c r="CM9" i="2"/>
  <c r="CM2" i="2"/>
  <c r="CB2" i="2"/>
  <c r="CF21" i="2"/>
  <c r="CJ21" i="2"/>
  <c r="CE21" i="2"/>
  <c r="CK21" i="2" s="1"/>
  <c r="CD21" i="2"/>
  <c r="CG21" i="2"/>
  <c r="CC21" i="2"/>
  <c r="CH21" i="2"/>
  <c r="CB21" i="2"/>
  <c r="CI21" i="2" s="1"/>
  <c r="CF18" i="2"/>
  <c r="CJ18" i="2"/>
  <c r="CE18" i="2"/>
  <c r="CK18" i="2" s="1"/>
  <c r="CD18" i="2"/>
  <c r="CG18" i="2"/>
  <c r="CC18" i="2"/>
  <c r="CH18" i="2" s="1"/>
  <c r="CB18" i="2"/>
  <c r="CI18" i="2"/>
  <c r="CF15" i="2"/>
  <c r="CJ15" i="2"/>
  <c r="CE15" i="2"/>
  <c r="CK15" i="2"/>
  <c r="CD15" i="2"/>
  <c r="CG15" i="2"/>
  <c r="CC15" i="2"/>
  <c r="CH15" i="2" s="1"/>
  <c r="CB15" i="2"/>
  <c r="CI15" i="2"/>
  <c r="CF12" i="2"/>
  <c r="CJ12" i="2"/>
  <c r="CE12" i="2"/>
  <c r="CK12" i="2" s="1"/>
  <c r="CD12" i="2"/>
  <c r="CG12" i="2"/>
  <c r="CC12" i="2"/>
  <c r="CH12" i="2" s="1"/>
  <c r="CB12" i="2"/>
  <c r="CI12" i="2"/>
  <c r="CF9" i="2"/>
  <c r="CJ9" i="2" s="1"/>
  <c r="CE9" i="2"/>
  <c r="CK9" i="2"/>
  <c r="CD9" i="2"/>
  <c r="CG9" i="2"/>
  <c r="CC9" i="2"/>
  <c r="CC6" i="2" s="1"/>
  <c r="CH9" i="2"/>
  <c r="CB9" i="2"/>
  <c r="CI9" i="2"/>
  <c r="BU21" i="2"/>
  <c r="BY21" i="2" s="1"/>
  <c r="BT21" i="2"/>
  <c r="BZ21" i="2"/>
  <c r="BS21" i="2"/>
  <c r="BV21" i="2" s="1"/>
  <c r="BR21" i="2"/>
  <c r="BW21" i="2" s="1"/>
  <c r="BQ21" i="2"/>
  <c r="BX21" i="2"/>
  <c r="BU18" i="2"/>
  <c r="BY18" i="2" s="1"/>
  <c r="BT18" i="2"/>
  <c r="BZ18" i="2"/>
  <c r="BS18" i="2"/>
  <c r="BV18" i="2" s="1"/>
  <c r="BR18" i="2"/>
  <c r="BW18" i="2"/>
  <c r="BQ18" i="2"/>
  <c r="BX18" i="2"/>
  <c r="BU15" i="2"/>
  <c r="BY15" i="2"/>
  <c r="BT15" i="2"/>
  <c r="BZ15" i="2"/>
  <c r="BS15" i="2"/>
  <c r="BV15" i="2" s="1"/>
  <c r="BR15" i="2"/>
  <c r="BW15" i="2"/>
  <c r="BQ15" i="2"/>
  <c r="BX15" i="2" s="1"/>
  <c r="BU12" i="2"/>
  <c r="BY12" i="2" s="1"/>
  <c r="BT12" i="2"/>
  <c r="BZ12" i="2"/>
  <c r="BS12" i="2"/>
  <c r="BV12" i="2" s="1"/>
  <c r="BR12" i="2"/>
  <c r="BW12" i="2"/>
  <c r="BQ12" i="2"/>
  <c r="BX12" i="2" s="1"/>
  <c r="BQ2" i="2"/>
  <c r="BU9" i="2"/>
  <c r="BY9" i="2" s="1"/>
  <c r="BT9" i="2"/>
  <c r="BT6" i="2" s="1"/>
  <c r="BS9" i="2"/>
  <c r="BV9" i="2"/>
  <c r="BR9" i="2"/>
  <c r="BQ9" i="2"/>
  <c r="BJ21" i="2"/>
  <c r="BN21" i="2" s="1"/>
  <c r="BI21" i="2"/>
  <c r="BO21" i="2"/>
  <c r="BH21" i="2"/>
  <c r="BK21" i="2" s="1"/>
  <c r="BG21" i="2"/>
  <c r="BL21" i="2" s="1"/>
  <c r="BF21" i="2"/>
  <c r="BM21" i="2"/>
  <c r="BJ18" i="2"/>
  <c r="BN18" i="2" s="1"/>
  <c r="BI18" i="2"/>
  <c r="BH18" i="2"/>
  <c r="BK18" i="2"/>
  <c r="BG18" i="2"/>
  <c r="BL18" i="2"/>
  <c r="BF18" i="2"/>
  <c r="BM18" i="2" s="1"/>
  <c r="BJ15" i="2"/>
  <c r="BI15" i="2"/>
  <c r="BO15" i="2" s="1"/>
  <c r="BH15" i="2"/>
  <c r="BK15" i="2"/>
  <c r="BG15" i="2"/>
  <c r="BL15" i="2" s="1"/>
  <c r="BF15" i="2"/>
  <c r="BM15" i="2" s="1"/>
  <c r="BJ12" i="2"/>
  <c r="BN12" i="2"/>
  <c r="BI12" i="2"/>
  <c r="BO12" i="2"/>
  <c r="BH12" i="2"/>
  <c r="BK12" i="2"/>
  <c r="BG12" i="2"/>
  <c r="BL12" i="2" s="1"/>
  <c r="BF12" i="2"/>
  <c r="BM12" i="2" s="1"/>
  <c r="BJ9" i="2"/>
  <c r="BN9" i="2"/>
  <c r="BI9" i="2"/>
  <c r="BO9" i="2" s="1"/>
  <c r="BH9" i="2"/>
  <c r="BK9" i="2" s="1"/>
  <c r="BG9" i="2"/>
  <c r="BG6" i="2" s="1"/>
  <c r="BF9" i="2"/>
  <c r="BM9" i="2"/>
  <c r="BF2" i="2"/>
  <c r="BO18" i="2"/>
  <c r="AY21" i="2"/>
  <c r="BC21" i="2" s="1"/>
  <c r="AX21" i="2"/>
  <c r="BD21" i="2"/>
  <c r="AW21" i="2"/>
  <c r="AZ21" i="2"/>
  <c r="AV21" i="2"/>
  <c r="BA21" i="2"/>
  <c r="AU21" i="2"/>
  <c r="BB21" i="2" s="1"/>
  <c r="AY18" i="2"/>
  <c r="BC18" i="2" s="1"/>
  <c r="AX18" i="2"/>
  <c r="BD18" i="2"/>
  <c r="AW18" i="2"/>
  <c r="AZ18" i="2" s="1"/>
  <c r="AV18" i="2"/>
  <c r="BA18" i="2" s="1"/>
  <c r="AU18" i="2"/>
  <c r="BB18" i="2" s="1"/>
  <c r="AY15" i="2"/>
  <c r="BC15" i="2"/>
  <c r="AX15" i="2"/>
  <c r="BD15" i="2" s="1"/>
  <c r="AW15" i="2"/>
  <c r="AZ15" i="2" s="1"/>
  <c r="AV15" i="2"/>
  <c r="BA15" i="2" s="1"/>
  <c r="AU15" i="2"/>
  <c r="BB15" i="2"/>
  <c r="AY12" i="2"/>
  <c r="BC12" i="2"/>
  <c r="AX12" i="2"/>
  <c r="BD12" i="2" s="1"/>
  <c r="AW12" i="2"/>
  <c r="AZ12" i="2" s="1"/>
  <c r="AV12" i="2"/>
  <c r="BA12" i="2"/>
  <c r="AU12" i="2"/>
  <c r="BB12" i="2" s="1"/>
  <c r="AY9" i="2"/>
  <c r="AY6" i="2" s="1"/>
  <c r="AX9" i="2"/>
  <c r="AX6" i="2" s="1"/>
  <c r="AW9" i="2"/>
  <c r="AW6" i="2" s="1"/>
  <c r="AZ9" i="2"/>
  <c r="AV9" i="2"/>
  <c r="BA9" i="2" s="1"/>
  <c r="AU9" i="2"/>
  <c r="AU6" i="2" s="1"/>
  <c r="AU2" i="2"/>
  <c r="J7" i="2"/>
  <c r="S7" i="2" s="1"/>
  <c r="AB7" i="2" s="1"/>
  <c r="AK7" i="2" s="1"/>
  <c r="A10" i="2"/>
  <c r="J10" i="2" s="1"/>
  <c r="A13" i="2"/>
  <c r="A16" i="2" s="1"/>
  <c r="I21" i="2"/>
  <c r="R9" i="2" s="1"/>
  <c r="AA12" i="2" s="1"/>
  <c r="AS18" i="2" s="1"/>
  <c r="C16" i="2"/>
  <c r="I18" i="2" s="1"/>
  <c r="R21" i="2" s="1"/>
  <c r="AA9" i="2" s="1"/>
  <c r="BW9" i="2"/>
  <c r="B50" i="6"/>
  <c r="B49" i="6"/>
  <c r="B47" i="6"/>
  <c r="B46" i="6"/>
  <c r="B45" i="6"/>
  <c r="B42" i="6"/>
  <c r="B24" i="6"/>
  <c r="B22" i="6"/>
  <c r="B21" i="6"/>
  <c r="B20" i="6"/>
  <c r="B18" i="6"/>
  <c r="A15" i="2"/>
  <c r="B15" i="6"/>
  <c r="B36" i="6"/>
  <c r="B16" i="6"/>
  <c r="BU6" i="2"/>
  <c r="CF6" i="2"/>
  <c r="B13" i="6"/>
  <c r="I46" i="6"/>
  <c r="H42" i="6"/>
  <c r="I49" i="6"/>
  <c r="I50" i="6"/>
  <c r="I40" i="6"/>
  <c r="G48" i="6"/>
  <c r="I44" i="6"/>
  <c r="G42" i="6"/>
  <c r="I43" i="6"/>
  <c r="H50" i="6"/>
  <c r="H44" i="6"/>
  <c r="F43" i="6"/>
  <c r="J48" i="6"/>
  <c r="G49" i="6"/>
  <c r="F42" i="6"/>
  <c r="D42" i="6"/>
  <c r="G50" i="6"/>
  <c r="G46" i="6"/>
  <c r="I45" i="6"/>
  <c r="F47" i="6"/>
  <c r="J46" i="6"/>
  <c r="K46" i="6"/>
  <c r="H43" i="6"/>
  <c r="J50" i="6"/>
  <c r="F49" i="6"/>
  <c r="G45" i="6"/>
  <c r="K40" i="6"/>
  <c r="F50" i="6"/>
  <c r="F45" i="6"/>
  <c r="H45" i="6"/>
  <c r="J43" i="6"/>
  <c r="G43" i="6"/>
  <c r="F40" i="6"/>
  <c r="I48" i="6"/>
  <c r="J49" i="6"/>
  <c r="K49" i="6"/>
  <c r="I39" i="6"/>
  <c r="J45" i="6"/>
  <c r="H48" i="6"/>
  <c r="H46" i="6"/>
  <c r="I47" i="6"/>
  <c r="F46" i="6"/>
  <c r="F48" i="6"/>
  <c r="G39" i="6"/>
  <c r="K45" i="6"/>
  <c r="D43" i="6"/>
  <c r="K39" i="6"/>
  <c r="K48" i="6"/>
  <c r="K42" i="6"/>
  <c r="D49" i="6"/>
  <c r="I27" i="6"/>
  <c r="I17" i="6"/>
  <c r="I21" i="6"/>
  <c r="D48" i="6"/>
  <c r="D46" i="6"/>
  <c r="D45" i="6"/>
  <c r="D50" i="6"/>
  <c r="F16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I16" i="6"/>
  <c r="G16" i="6"/>
  <c r="H16" i="6"/>
  <c r="K23" i="6"/>
  <c r="D19" i="6"/>
  <c r="D20" i="6"/>
  <c r="D16" i="6"/>
  <c r="K16" i="6"/>
  <c r="CO6" i="2"/>
  <c r="CE6" i="2"/>
  <c r="BQ6" i="2"/>
  <c r="CQ6" i="2"/>
  <c r="BS6" i="2"/>
  <c r="CB6" i="2"/>
  <c r="CT9" i="2"/>
  <c r="CD6" i="2"/>
  <c r="BR6" i="2"/>
  <c r="BX9" i="2"/>
  <c r="AV6" i="2"/>
  <c r="B33" i="6"/>
  <c r="B37" i="6"/>
  <c r="B10" i="6"/>
  <c r="B27" i="6"/>
  <c r="K27" i="6"/>
  <c r="D27" i="6"/>
  <c r="N50" i="6"/>
  <c r="N49" i="6"/>
  <c r="N48" i="6"/>
  <c r="N47" i="6"/>
  <c r="N46" i="6" s="1"/>
  <c r="N45" i="6" s="1"/>
  <c r="N44" i="6" s="1"/>
  <c r="N43" i="6" s="1"/>
  <c r="N42" i="6" s="1"/>
  <c r="N41" i="6" s="1"/>
  <c r="N40" i="6" s="1"/>
  <c r="N39" i="6" s="1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J19" i="6"/>
  <c r="D47" i="6"/>
  <c r="K47" i="6"/>
  <c r="D44" i="6"/>
  <c r="G47" i="6"/>
  <c r="H47" i="6"/>
  <c r="H49" i="6"/>
  <c r="I42" i="6"/>
  <c r="J44" i="6"/>
  <c r="H40" i="6"/>
  <c r="G40" i="6"/>
  <c r="B8" i="6"/>
  <c r="B40" i="6"/>
  <c r="B44" i="6"/>
  <c r="B48" i="6"/>
  <c r="B32" i="6"/>
  <c r="B26" i="6"/>
  <c r="U5" i="2" l="1"/>
  <c r="S5" i="2"/>
  <c r="A5" i="2"/>
  <c r="G4" i="2" s="1"/>
  <c r="C5" i="2"/>
  <c r="I4" i="2" s="1"/>
  <c r="BJ6" i="2"/>
  <c r="CM6" i="2"/>
  <c r="CP6" i="2"/>
  <c r="E27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N16" i="6" s="1"/>
  <c r="AD5" i="2"/>
  <c r="AB5" i="2"/>
  <c r="J16" i="2"/>
  <c r="A19" i="2"/>
  <c r="A18" i="2"/>
  <c r="S10" i="2"/>
  <c r="AB10" i="2" s="1"/>
  <c r="AK10" i="2" s="1"/>
  <c r="J12" i="2"/>
  <c r="S12" i="2" s="1"/>
  <c r="AB12" i="2" s="1"/>
  <c r="AK12" i="2" s="1"/>
  <c r="BH6" i="2"/>
  <c r="L5" i="2" s="1"/>
  <c r="R4" i="2" s="1"/>
  <c r="AA4" i="2" s="1"/>
  <c r="H41" i="6"/>
  <c r="J13" i="2"/>
  <c r="K41" i="6"/>
  <c r="J40" i="6"/>
  <c r="B17" i="6"/>
  <c r="H17" i="6"/>
  <c r="K17" i="6"/>
  <c r="F44" i="6"/>
  <c r="H39" i="6"/>
  <c r="BZ9" i="2"/>
  <c r="J41" i="6"/>
  <c r="BF6" i="2"/>
  <c r="J5" i="2" s="1"/>
  <c r="P4" i="2" s="1"/>
  <c r="Y4" i="2" s="1"/>
  <c r="BI6" i="2"/>
  <c r="CN6" i="2"/>
  <c r="AK5" i="2" s="1"/>
  <c r="J42" i="6"/>
  <c r="J39" i="6"/>
  <c r="G44" i="6"/>
  <c r="K50" i="6"/>
  <c r="B39" i="6"/>
  <c r="B38" i="6"/>
  <c r="I41" i="6"/>
  <c r="D17" i="6"/>
  <c r="B41" i="6"/>
  <c r="E41" i="6"/>
  <c r="E16" i="6"/>
  <c r="F17" i="6"/>
  <c r="J17" i="6"/>
  <c r="A12" i="2"/>
  <c r="B43" i="6"/>
  <c r="BD9" i="2"/>
  <c r="BL9" i="2"/>
  <c r="CV21" i="2"/>
  <c r="E40" i="6"/>
  <c r="BC9" i="2"/>
  <c r="BN15" i="2"/>
  <c r="D39" i="6"/>
  <c r="F39" i="6"/>
  <c r="D41" i="6"/>
  <c r="F41" i="6"/>
  <c r="BB9" i="2"/>
  <c r="L19" i="2"/>
  <c r="U7" i="2" s="1"/>
  <c r="AD10" i="2" s="1"/>
  <c r="AM13" i="2" s="1"/>
  <c r="C13" i="2"/>
  <c r="B14" i="6"/>
  <c r="G17" i="6"/>
  <c r="AM5" i="2" l="1"/>
  <c r="J18" i="2"/>
  <c r="S18" i="2" s="1"/>
  <c r="AB18" i="2" s="1"/>
  <c r="AK18" i="2" s="1"/>
  <c r="S16" i="2"/>
  <c r="AB16" i="2" s="1"/>
  <c r="AK16" i="2" s="1"/>
  <c r="AH4" i="2"/>
  <c r="AQ4" i="2" s="1"/>
  <c r="AH26" i="2" s="1"/>
  <c r="G3" i="6" s="1"/>
  <c r="J15" i="2"/>
  <c r="S15" i="2" s="1"/>
  <c r="AB15" i="2" s="1"/>
  <c r="AK15" i="2" s="1"/>
  <c r="S13" i="2"/>
  <c r="AB13" i="2" s="1"/>
  <c r="AK13" i="2" s="1"/>
  <c r="AJ4" i="2"/>
  <c r="A21" i="2"/>
  <c r="J19" i="2"/>
  <c r="C10" i="2"/>
  <c r="I15" i="2"/>
  <c r="R18" i="2" s="1"/>
  <c r="AA21" i="2" s="1"/>
  <c r="AJ9" i="2" s="1"/>
  <c r="L16" i="2"/>
  <c r="U19" i="2" s="1"/>
  <c r="AD7" i="2" s="1"/>
  <c r="AM10" i="2" s="1"/>
  <c r="C7" i="2" l="1"/>
  <c r="L13" i="2"/>
  <c r="U16" i="2" s="1"/>
  <c r="AD19" i="2" s="1"/>
  <c r="AM7" i="2" s="1"/>
  <c r="I12" i="2"/>
  <c r="R15" i="2" s="1"/>
  <c r="AA18" i="2" s="1"/>
  <c r="AJ21" i="2" s="1"/>
  <c r="AS9" i="2" s="1"/>
  <c r="S19" i="2"/>
  <c r="AB19" i="2" s="1"/>
  <c r="AK19" i="2" s="1"/>
  <c r="J21" i="2"/>
  <c r="AS4" i="2"/>
  <c r="AK26" i="2" s="1"/>
  <c r="I3" i="6" s="1"/>
  <c r="S21" i="2" l="1"/>
  <c r="L10" i="2"/>
  <c r="U13" i="2" s="1"/>
  <c r="AD16" i="2" s="1"/>
  <c r="AM19" i="2" s="1"/>
  <c r="I9" i="2"/>
  <c r="R12" i="2" l="1"/>
  <c r="AB21" i="2"/>
  <c r="AA15" i="2" l="1"/>
  <c r="AK21" i="2"/>
  <c r="F8" i="6"/>
  <c r="I8" i="6"/>
  <c r="H8" i="6"/>
  <c r="J8" i="6"/>
  <c r="G8" i="6"/>
  <c r="AJ18" i="2" l="1"/>
  <c r="I15" i="6"/>
  <c r="H15" i="6"/>
  <c r="F15" i="6"/>
  <c r="G15" i="6"/>
  <c r="J15" i="6"/>
  <c r="H14" i="6"/>
  <c r="G14" i="6"/>
  <c r="I14" i="6"/>
  <c r="J14" i="6"/>
  <c r="F14" i="6"/>
  <c r="I13" i="6"/>
  <c r="F13" i="6"/>
  <c r="H13" i="6"/>
  <c r="G13" i="6"/>
  <c r="J13" i="6"/>
  <c r="G12" i="6"/>
  <c r="H12" i="6"/>
  <c r="J12" i="6"/>
  <c r="F12" i="6"/>
  <c r="I12" i="6"/>
  <c r="K12" i="6" s="1"/>
  <c r="H11" i="6"/>
  <c r="J11" i="6"/>
  <c r="G11" i="6"/>
  <c r="I11" i="6"/>
  <c r="K11" i="6" s="1"/>
  <c r="F11" i="6"/>
  <c r="J10" i="6"/>
  <c r="G10" i="6"/>
  <c r="H10" i="6"/>
  <c r="I10" i="6"/>
  <c r="K10" i="6" s="1"/>
  <c r="F10" i="6"/>
  <c r="K8" i="6"/>
  <c r="E8" i="6"/>
  <c r="D8" i="6"/>
  <c r="I9" i="6"/>
  <c r="F9" i="6"/>
  <c r="H9" i="6"/>
  <c r="H28" i="6" s="1"/>
  <c r="J9" i="6"/>
  <c r="J28" i="6" s="1"/>
  <c r="G9" i="6"/>
  <c r="G28" i="6" s="1"/>
  <c r="AS21" i="2" l="1"/>
  <c r="F32" i="6"/>
  <c r="I32" i="6"/>
  <c r="J32" i="6"/>
  <c r="H32" i="6"/>
  <c r="G32" i="6"/>
  <c r="D15" i="6"/>
  <c r="E15" i="6"/>
  <c r="N15" i="6" s="1"/>
  <c r="K15" i="6"/>
  <c r="D14" i="6"/>
  <c r="E14" i="6"/>
  <c r="N14" i="6" s="1"/>
  <c r="K14" i="6"/>
  <c r="E13" i="6"/>
  <c r="D13" i="6"/>
  <c r="K13" i="6"/>
  <c r="D12" i="6"/>
  <c r="E12" i="6"/>
  <c r="D11" i="6"/>
  <c r="E11" i="6"/>
  <c r="D10" i="6"/>
  <c r="E10" i="6"/>
  <c r="D9" i="6"/>
  <c r="E9" i="6"/>
  <c r="F28" i="6"/>
  <c r="K9" i="6"/>
  <c r="I28" i="6"/>
  <c r="D28" i="6"/>
  <c r="E28" i="6"/>
  <c r="K28" i="6"/>
  <c r="F38" i="6" l="1"/>
  <c r="I38" i="6"/>
  <c r="G38" i="6"/>
  <c r="J38" i="6"/>
  <c r="H38" i="6"/>
  <c r="G37" i="6"/>
  <c r="F37" i="6"/>
  <c r="I37" i="6"/>
  <c r="H37" i="6"/>
  <c r="J37" i="6"/>
  <c r="F36" i="6"/>
  <c r="G36" i="6"/>
  <c r="H36" i="6"/>
  <c r="I36" i="6"/>
  <c r="J36" i="6"/>
  <c r="J35" i="6"/>
  <c r="H35" i="6"/>
  <c r="G35" i="6"/>
  <c r="I35" i="6"/>
  <c r="K35" i="6" s="1"/>
  <c r="F35" i="6"/>
  <c r="I34" i="6"/>
  <c r="J34" i="6"/>
  <c r="F34" i="6"/>
  <c r="G34" i="6"/>
  <c r="H34" i="6"/>
  <c r="F33" i="6"/>
  <c r="J33" i="6"/>
  <c r="H33" i="6"/>
  <c r="I33" i="6"/>
  <c r="K33" i="6" s="1"/>
  <c r="G33" i="6"/>
  <c r="K32" i="6"/>
  <c r="D32" i="6"/>
  <c r="E32" i="6"/>
  <c r="I31" i="6"/>
  <c r="J31" i="6"/>
  <c r="J51" i="6" s="1"/>
  <c r="F31" i="6"/>
  <c r="H31" i="6"/>
  <c r="H51" i="6" s="1"/>
  <c r="G31" i="6"/>
  <c r="G51" i="6" s="1"/>
  <c r="N13" i="6"/>
  <c r="N12" i="6" s="1"/>
  <c r="N11" i="6" s="1"/>
  <c r="N10" i="6" s="1"/>
  <c r="N9" i="6" s="1"/>
  <c r="N8" i="6" s="1"/>
  <c r="A63" i="6" s="1"/>
  <c r="K38" i="6" l="1"/>
  <c r="D38" i="6"/>
  <c r="E38" i="6"/>
  <c r="N38" i="6" s="1"/>
  <c r="K37" i="6"/>
  <c r="D37" i="6"/>
  <c r="E37" i="6"/>
  <c r="N37" i="6" s="1"/>
  <c r="K36" i="6"/>
  <c r="E36" i="6"/>
  <c r="D36" i="6"/>
  <c r="D35" i="6"/>
  <c r="E35" i="6"/>
  <c r="E34" i="6"/>
  <c r="D34" i="6"/>
  <c r="K34" i="6"/>
  <c r="E33" i="6"/>
  <c r="D33" i="6"/>
  <c r="E31" i="6"/>
  <c r="E51" i="6" s="1"/>
  <c r="D31" i="6"/>
  <c r="D51" i="6" s="1"/>
  <c r="F51" i="6"/>
  <c r="K31" i="6"/>
  <c r="K51" i="6" s="1"/>
  <c r="I51" i="6"/>
  <c r="N36" i="6" l="1"/>
  <c r="N35" i="6" s="1"/>
  <c r="N34" i="6"/>
  <c r="N33" i="6"/>
  <c r="N32" i="6" s="1"/>
  <c r="N31" i="6" s="1"/>
  <c r="A67" i="6" s="1"/>
</calcChain>
</file>

<file path=xl/sharedStrings.xml><?xml version="1.0" encoding="utf-8"?>
<sst xmlns="http://schemas.openxmlformats.org/spreadsheetml/2006/main" count="439" uniqueCount="110">
  <si>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</si>
  <si>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</si>
  <si>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</si>
  <si>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</si>
  <si>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</si>
  <si>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</si>
  <si>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</si>
  <si>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</si>
  <si>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</si>
  <si>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</si>
  <si>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</si>
  <si>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</si>
  <si>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</si>
  <si>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</si>
  <si>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</si>
  <si>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</si>
  <si>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</si>
  <si>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</si>
  <si>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</si>
  <si>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</si>
  <si>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</si>
  <si>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</si>
  <si>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</si>
  <si>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</si>
  <si>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</si>
  <si>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</si>
  <si>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</si>
  <si>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</si>
  <si>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</si>
  <si>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</si>
  <si>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</si>
  <si>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</si>
  <si>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</si>
  <si>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</si>
  <si>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</si>
  <si>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</si>
  <si>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</si>
  <si>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</si>
  <si>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</si>
  <si>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</si>
  <si>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</si>
  <si>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</si>
  <si>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</si>
  <si>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</si>
  <si>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</si>
  <si>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</si>
  <si>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</si>
  <si>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</si>
  <si>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</si>
  <si>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</si>
  <si>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</si>
  <si>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</si>
  <si>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</si>
  <si>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</si>
  <si>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</si>
  <si>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</si>
  <si>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</si>
  <si>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</si>
  <si>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</si>
  <si>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</si>
  <si>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</si>
  <si>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</si>
  <si>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</si>
  <si>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</si>
  <si>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</si>
  <si>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</si>
  <si>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</si>
  <si>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</si>
  <si>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</si>
  <si>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</si>
  <si>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</si>
  <si>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</si>
  <si>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</si>
  <si>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</si>
  <si>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</si>
  <si>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</si>
  <si>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</si>
  <si>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</si>
  <si>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</si>
  <si>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</si>
  <si>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</si>
  <si>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</si>
  <si>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</si>
  <si>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</si>
  <si>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</si>
  <si>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</si>
  <si>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</si>
  <si>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</si>
  <si>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</si>
  <si>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</si>
  <si>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</si>
  <si>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</si>
  <si>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CISPLATINA</t>
  </si>
  <si>
    <t>M</t>
  </si>
  <si>
    <t>LEANDRIN</t>
  </si>
  <si>
    <t>ESPEL</t>
  </si>
  <si>
    <t>CELSO EGAS</t>
  </si>
  <si>
    <t>DEMETRIUS</t>
  </si>
  <si>
    <t>ALEXANDRE</t>
  </si>
  <si>
    <t>ZANELLA</t>
  </si>
  <si>
    <t>JULIMHO</t>
  </si>
  <si>
    <t>BENE</t>
  </si>
  <si>
    <t>SIDNEY ALVES</t>
  </si>
  <si>
    <t>CHARLEAUX</t>
  </si>
  <si>
    <t>WALNIR</t>
  </si>
  <si>
    <t>BASILIO</t>
  </si>
  <si>
    <t>MARCELINHO</t>
  </si>
  <si>
    <t>NOVAES</t>
  </si>
  <si>
    <t>PIVATO</t>
  </si>
  <si>
    <t>FELIX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</si>
</sst>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55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Alignment="1">
      <alignment horizontal="center" vertical="center"/>
    </xf>
    <xf numFmtId="0" fontId="5" fillId="0" borderId="0" xfId="2" quotePrefix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Border="1" applyAlignment="1">
      <alignment vertical="center"/>
    </xf>
    <xf numFmtId="0" fontId="5" fillId="0" borderId="15" xfId="2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Border="1" applyAlignment="1">
      <alignment horizontal="right" vertical="center"/>
    </xf>
    <xf numFmtId="3" fontId="5" fillId="0" borderId="0" xfId="2" applyNumberFormat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/>
    <xf numFmtId="0" fontId="14" fillId="0" borderId="0" xfId="0" applyFont="1" applyAlignment="1">
      <alignment horizontal="left" indent="1"/>
    </xf>
    <xf numFmtId="0" fontId="17" fillId="0" borderId="0" xfId="0" applyFont="1"/>
    <xf numFmtId="0" fontId="5" fillId="0" borderId="0" xfId="0" applyFont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Alignment="1">
      <alignment horizontal="left"/>
    </xf>
    <xf numFmtId="0" fontId="17" fillId="0" borderId="11" xfId="0" applyFont="1" applyBorder="1"/>
    <xf numFmtId="0" fontId="23" fillId="0" borderId="3" xfId="0" applyFont="1" applyBorder="1"/>
    <xf numFmtId="0" fontId="23" fillId="0" borderId="11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Alignment="1">
      <alignment horizontal="left"/>
    </xf>
    <xf numFmtId="0" fontId="23" fillId="0" borderId="0" xfId="0" applyFont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Alignment="1">
      <alignment horizontal="centerContinuous"/>
    </xf>
    <xf numFmtId="0" fontId="24" fillId="0" borderId="9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left" vertical="top"/>
      <protection locked="0"/>
    </xf>
    <xf numFmtId="0" fontId="25" fillId="0" borderId="6" xfId="0" applyFont="1" applyBorder="1" applyAlignment="1" applyProtection="1">
      <alignment horizontal="right" vertical="top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5" fillId="0" borderId="15" xfId="2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Alignment="1">
      <alignment horizontal="left" vertical="top" wrapText="1"/>
    </xf>
    <xf numFmtId="0" fontId="32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3" fontId="19" fillId="0" borderId="8" xfId="0" applyNumberFormat="1" applyFont="1" applyBorder="1" applyAlignment="1" applyProtection="1">
      <alignment horizontal="right" vertical="center"/>
      <protection locked="0"/>
    </xf>
    <xf numFmtId="3" fontId="19" fillId="0" borderId="16" xfId="0" applyNumberFormat="1" applyFont="1" applyBorder="1" applyAlignment="1" applyProtection="1">
      <alignment horizontal="right" vertical="center"/>
      <protection locked="0"/>
    </xf>
    <xf numFmtId="0" fontId="33" fillId="0" borderId="19" xfId="0" applyFont="1" applyBorder="1" applyAlignment="1">
      <alignment horizontal="center" vertical="center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2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/>
      <protection locked="0"/>
    </xf>
    <xf numFmtId="0" fontId="34" fillId="0" borderId="10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id="{00000000-0008-0000-0000-00000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id="{00000000-0008-0000-0000-00000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id="{00000000-0008-0000-0000-00000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id="{00000000-0008-0000-0200-00003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id="{00000000-0008-0000-0300-00002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id="{00000000-0008-0000-03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4" customWidth="1"/>
    <col min="3" max="3" width="10.5703125" style="84" customWidth="1"/>
    <col min="4" max="16" width="9.140625" style="84"/>
    <col min="17" max="18" width="2.7109375" style="84" customWidth="1"/>
    <col min="19" max="16384" width="9.140625" style="84"/>
  </cols>
  <sheetData>
    <row r="1" spans="2:18" x14ac:dyDescent="0.2">
      <c r="R1" s="94" t="s">
        <v>0</v>
      </c>
    </row>
    <row r="2" spans="2:18" x14ac:dyDescent="0.2"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2" t="s">
        <v>90</v>
      </c>
      <c r="R2" s="94"/>
    </row>
    <row r="3" spans="2:18" s="82" customFormat="1" ht="33.75" x14ac:dyDescent="0.5">
      <c r="B3" s="86"/>
      <c r="D3" s="95" t="s">
        <v>5</v>
      </c>
      <c r="Q3" s="88"/>
    </row>
    <row r="4" spans="2:18" s="82" customFormat="1" ht="14.25" x14ac:dyDescent="0.2">
      <c r="B4" s="86"/>
      <c r="D4" s="87" t="s">
        <v>71</v>
      </c>
      <c r="Q4" s="88"/>
    </row>
    <row r="5" spans="2:18" x14ac:dyDescent="0.2">
      <c r="B5" s="89"/>
      <c r="Q5" s="90"/>
    </row>
    <row r="6" spans="2:18" ht="18" x14ac:dyDescent="0.25">
      <c r="B6" s="89"/>
      <c r="C6" s="106" t="s">
        <v>75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90"/>
    </row>
    <row r="7" spans="2:18" x14ac:dyDescent="0.2">
      <c r="B7" s="89"/>
      <c r="Q7" s="90"/>
    </row>
    <row r="8" spans="2:18" x14ac:dyDescent="0.2">
      <c r="B8" s="89"/>
      <c r="C8" s="80" t="s">
        <v>61</v>
      </c>
      <c r="Q8" s="90"/>
    </row>
    <row r="9" spans="2:18" x14ac:dyDescent="0.2">
      <c r="B9" s="89"/>
      <c r="Q9" s="90"/>
    </row>
    <row r="10" spans="2:18" s="85" customFormat="1" x14ac:dyDescent="0.2">
      <c r="B10" s="99"/>
      <c r="C10" s="81" t="s">
        <v>60</v>
      </c>
      <c r="Q10" s="91"/>
    </row>
    <row r="11" spans="2:18" s="85" customFormat="1" x14ac:dyDescent="0.2">
      <c r="B11" s="99"/>
      <c r="C11" s="81" t="s">
        <v>62</v>
      </c>
      <c r="Q11" s="91"/>
    </row>
    <row r="12" spans="2:18" s="85" customFormat="1" x14ac:dyDescent="0.2">
      <c r="B12" s="99"/>
      <c r="C12" s="81" t="s">
        <v>68</v>
      </c>
      <c r="Q12" s="91"/>
    </row>
    <row r="13" spans="2:18" s="85" customFormat="1" x14ac:dyDescent="0.2">
      <c r="B13" s="99"/>
      <c r="C13" s="81" t="s">
        <v>66</v>
      </c>
      <c r="Q13" s="91"/>
    </row>
    <row r="14" spans="2:18" x14ac:dyDescent="0.2">
      <c r="B14" s="89"/>
      <c r="C14" s="83"/>
      <c r="Q14" s="90"/>
    </row>
    <row r="15" spans="2:18" x14ac:dyDescent="0.2">
      <c r="B15" s="89"/>
      <c r="C15" s="83"/>
      <c r="Q15" s="90"/>
    </row>
    <row r="16" spans="2:18" x14ac:dyDescent="0.2">
      <c r="B16" s="89"/>
      <c r="C16" s="83"/>
      <c r="Q16" s="90"/>
    </row>
    <row r="17" spans="2:17" x14ac:dyDescent="0.2">
      <c r="B17" s="89"/>
      <c r="C17" s="83"/>
      <c r="Q17" s="90"/>
    </row>
    <row r="18" spans="2:17" x14ac:dyDescent="0.2">
      <c r="B18" s="89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0"/>
    </row>
    <row r="19" spans="2:17" x14ac:dyDescent="0.2">
      <c r="B19" s="89"/>
      <c r="Q19" s="90"/>
    </row>
    <row r="20" spans="2:17" x14ac:dyDescent="0.2">
      <c r="B20" s="89"/>
      <c r="C20" s="96" t="s">
        <v>69</v>
      </c>
      <c r="Q20" s="90"/>
    </row>
    <row r="21" spans="2:17" x14ac:dyDescent="0.2">
      <c r="B21" s="89"/>
      <c r="C21" s="96" t="s">
        <v>70</v>
      </c>
      <c r="Q21" s="90"/>
    </row>
    <row r="22" spans="2:17" x14ac:dyDescent="0.2">
      <c r="B22" s="89"/>
      <c r="C22" s="96"/>
      <c r="Q22" s="90"/>
    </row>
    <row r="23" spans="2:17" x14ac:dyDescent="0.2">
      <c r="B23" s="89"/>
      <c r="C23" s="96"/>
      <c r="Q23" s="90"/>
    </row>
    <row r="24" spans="2:17" x14ac:dyDescent="0.2">
      <c r="B24" s="89"/>
      <c r="C24" s="96"/>
      <c r="Q24" s="90"/>
    </row>
    <row r="25" spans="2:17" x14ac:dyDescent="0.2">
      <c r="B25" s="89"/>
      <c r="C25" s="96"/>
      <c r="Q25" s="90"/>
    </row>
    <row r="26" spans="2:17" x14ac:dyDescent="0.2">
      <c r="B26" s="89"/>
      <c r="C26" s="96"/>
      <c r="Q26" s="90"/>
    </row>
    <row r="27" spans="2:17" x14ac:dyDescent="0.2">
      <c r="B27" s="89"/>
      <c r="C27" s="96"/>
      <c r="Q27" s="90"/>
    </row>
    <row r="28" spans="2:17" x14ac:dyDescent="0.2">
      <c r="B28" s="89"/>
      <c r="C28" s="96"/>
      <c r="Q28" s="90"/>
    </row>
    <row r="29" spans="2:17" x14ac:dyDescent="0.2">
      <c r="B29" s="89"/>
      <c r="C29" s="96" t="s">
        <v>67</v>
      </c>
      <c r="Q29" s="90"/>
    </row>
    <row r="30" spans="2:17" x14ac:dyDescent="0.2">
      <c r="B30" s="89"/>
      <c r="C30" s="96"/>
      <c r="Q30" s="90"/>
    </row>
    <row r="31" spans="2:17" x14ac:dyDescent="0.2">
      <c r="B31" s="89"/>
      <c r="C31" s="96"/>
      <c r="Q31" s="90"/>
    </row>
    <row r="32" spans="2:17" x14ac:dyDescent="0.2">
      <c r="B32" s="89"/>
      <c r="C32" s="96"/>
      <c r="Q32" s="90"/>
    </row>
    <row r="33" spans="1:17" x14ac:dyDescent="0.2">
      <c r="B33" s="89"/>
      <c r="C33" s="96"/>
      <c r="Q33" s="90"/>
    </row>
    <row r="34" spans="1:17" x14ac:dyDescent="0.2">
      <c r="B34" s="89"/>
      <c r="C34" s="96"/>
      <c r="Q34" s="90"/>
    </row>
    <row r="35" spans="1:17" x14ac:dyDescent="0.2">
      <c r="B35" s="89"/>
      <c r="C35" s="96"/>
      <c r="Q35" s="90"/>
    </row>
    <row r="36" spans="1:17" x14ac:dyDescent="0.2">
      <c r="B36" s="89"/>
      <c r="C36" s="96"/>
      <c r="Q36" s="90"/>
    </row>
    <row r="37" spans="1:17" x14ac:dyDescent="0.2">
      <c r="B37" s="89"/>
      <c r="C37" s="96" t="s">
        <v>64</v>
      </c>
      <c r="Q37" s="90"/>
    </row>
    <row r="38" spans="1:17" x14ac:dyDescent="0.2">
      <c r="B38" s="89"/>
      <c r="C38" s="96" t="s">
        <v>65</v>
      </c>
      <c r="Q38" s="90"/>
    </row>
    <row r="39" spans="1:17" x14ac:dyDescent="0.2">
      <c r="B39" s="89"/>
      <c r="C39" s="96" t="s">
        <v>63</v>
      </c>
      <c r="Q39" s="90"/>
    </row>
    <row r="40" spans="1:17" x14ac:dyDescent="0.2">
      <c r="B40" s="89"/>
      <c r="C40" s="96"/>
      <c r="Q40" s="90"/>
    </row>
    <row r="41" spans="1:17" x14ac:dyDescent="0.2">
      <c r="B41" s="89"/>
      <c r="C41" s="81" t="s">
        <v>72</v>
      </c>
      <c r="Q41" s="90"/>
    </row>
    <row r="42" spans="1:17" x14ac:dyDescent="0.2">
      <c r="B42" s="92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102"/>
    </row>
    <row r="43" spans="1:17" x14ac:dyDescent="0.2">
      <c r="A43" s="94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X42"/>
  <sheetViews>
    <sheetView showGridLines="0" tabSelected="1" topLeftCell="A4" zoomScale="96" zoomScaleNormal="96" workbookViewId="0">
      <selection activeCell="AP17" sqref="AP17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8" hidden="1" customWidth="1" outlineLevel="1"/>
    <col min="47" max="101" width="4.7109375" style="25" hidden="1" customWidth="1" outlineLevel="1"/>
    <col min="102" max="102" width="4.7109375" style="8" collapsed="1"/>
    <col min="103" max="16384" width="4.7109375" style="8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18" t="s">
        <v>93</v>
      </c>
      <c r="AN1" s="118"/>
      <c r="AO1" s="118"/>
      <c r="AP1" s="19"/>
      <c r="AQ1" s="118">
        <v>2024</v>
      </c>
      <c r="AR1" s="118"/>
      <c r="AS1" s="118"/>
    </row>
    <row r="2" spans="1:100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U2" s="42" t="str">
        <f>"Resumo "&amp;E5</f>
        <v>Resumo 1ª RODADA</v>
      </c>
      <c r="AV2" s="27"/>
      <c r="AW2" s="27"/>
      <c r="AX2" s="27"/>
      <c r="AY2" s="27"/>
      <c r="AZ2" s="27"/>
      <c r="BA2" s="27"/>
      <c r="BB2" s="27"/>
      <c r="BC2" s="27"/>
      <c r="BD2" s="27"/>
      <c r="BF2" s="42" t="str">
        <f>"Resumo "&amp;N5</f>
        <v>Resumo 2ª RODADA</v>
      </c>
      <c r="BG2" s="27"/>
      <c r="BH2" s="27"/>
      <c r="BI2" s="27"/>
      <c r="BJ2" s="27"/>
      <c r="BK2" s="27"/>
      <c r="BL2" s="27"/>
      <c r="BM2" s="27"/>
      <c r="BN2" s="27"/>
      <c r="BO2" s="27"/>
      <c r="BQ2" s="42" t="str">
        <f>"Resumo "&amp;W5</f>
        <v>Resumo 3ª RODADA</v>
      </c>
      <c r="BR2" s="27"/>
      <c r="BS2" s="27"/>
      <c r="BT2" s="27"/>
      <c r="BU2" s="27"/>
      <c r="BV2" s="27"/>
      <c r="BW2" s="27"/>
      <c r="BX2" s="27"/>
      <c r="BY2" s="27"/>
      <c r="BZ2" s="27"/>
      <c r="CB2" s="42" t="str">
        <f>"Resumo "&amp;AF5</f>
        <v>Resumo 4ª RODADA</v>
      </c>
      <c r="CC2" s="27"/>
      <c r="CD2" s="27"/>
      <c r="CE2" s="27"/>
      <c r="CF2" s="27"/>
      <c r="CG2" s="27"/>
      <c r="CH2" s="27"/>
      <c r="CI2" s="27"/>
      <c r="CJ2" s="27"/>
      <c r="CK2" s="27"/>
      <c r="CM2" s="42" t="str">
        <f>"Resumo "&amp;AO5</f>
        <v>Resumo 5ª RODADA</v>
      </c>
      <c r="CN2" s="27"/>
      <c r="CO2" s="27"/>
      <c r="CP2" s="27"/>
      <c r="CQ2" s="27"/>
      <c r="CR2" s="27"/>
      <c r="CS2" s="27"/>
      <c r="CT2" s="27"/>
      <c r="CU2" s="27"/>
      <c r="CV2" s="27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38" t="s">
        <v>27</v>
      </c>
      <c r="AV3" s="38" t="s">
        <v>28</v>
      </c>
      <c r="AW3" s="38" t="s">
        <v>29</v>
      </c>
      <c r="AX3" s="38" t="s">
        <v>30</v>
      </c>
      <c r="AY3" s="38" t="s">
        <v>31</v>
      </c>
      <c r="AZ3" s="39" t="s">
        <v>32</v>
      </c>
      <c r="BA3" s="39" t="s">
        <v>33</v>
      </c>
      <c r="BB3" s="39" t="s">
        <v>34</v>
      </c>
      <c r="BC3" s="39" t="s">
        <v>35</v>
      </c>
      <c r="BD3" s="39" t="s">
        <v>36</v>
      </c>
      <c r="BF3" s="38" t="s">
        <v>27</v>
      </c>
      <c r="BG3" s="38" t="s">
        <v>28</v>
      </c>
      <c r="BH3" s="38" t="s">
        <v>29</v>
      </c>
      <c r="BI3" s="38" t="s">
        <v>30</v>
      </c>
      <c r="BJ3" s="38" t="s">
        <v>31</v>
      </c>
      <c r="BK3" s="39" t="s">
        <v>32</v>
      </c>
      <c r="BL3" s="39" t="s">
        <v>33</v>
      </c>
      <c r="BM3" s="39" t="s">
        <v>34</v>
      </c>
      <c r="BN3" s="39" t="s">
        <v>35</v>
      </c>
      <c r="BO3" s="39" t="s">
        <v>36</v>
      </c>
      <c r="BQ3" s="38" t="s">
        <v>27</v>
      </c>
      <c r="BR3" s="38" t="s">
        <v>28</v>
      </c>
      <c r="BS3" s="38" t="s">
        <v>29</v>
      </c>
      <c r="BT3" s="38" t="s">
        <v>30</v>
      </c>
      <c r="BU3" s="38" t="s">
        <v>31</v>
      </c>
      <c r="BV3" s="39" t="s">
        <v>32</v>
      </c>
      <c r="BW3" s="39" t="s">
        <v>33</v>
      </c>
      <c r="BX3" s="39" t="s">
        <v>34</v>
      </c>
      <c r="BY3" s="39" t="s">
        <v>35</v>
      </c>
      <c r="BZ3" s="39" t="s">
        <v>36</v>
      </c>
      <c r="CB3" s="38" t="s">
        <v>27</v>
      </c>
      <c r="CC3" s="38" t="s">
        <v>28</v>
      </c>
      <c r="CD3" s="38" t="s">
        <v>29</v>
      </c>
      <c r="CE3" s="38" t="s">
        <v>30</v>
      </c>
      <c r="CF3" s="38" t="s">
        <v>31</v>
      </c>
      <c r="CG3" s="39" t="s">
        <v>32</v>
      </c>
      <c r="CH3" s="39" t="s">
        <v>33</v>
      </c>
      <c r="CI3" s="39" t="s">
        <v>34</v>
      </c>
      <c r="CJ3" s="39" t="s">
        <v>35</v>
      </c>
      <c r="CK3" s="39" t="s">
        <v>36</v>
      </c>
      <c r="CM3" s="38" t="s">
        <v>27</v>
      </c>
      <c r="CN3" s="38" t="s">
        <v>28</v>
      </c>
      <c r="CO3" s="38" t="s">
        <v>29</v>
      </c>
      <c r="CP3" s="38" t="s">
        <v>30</v>
      </c>
      <c r="CQ3" s="38" t="s">
        <v>31</v>
      </c>
      <c r="CR3" s="39" t="s">
        <v>32</v>
      </c>
      <c r="CS3" s="39" t="s">
        <v>33</v>
      </c>
      <c r="CT3" s="39" t="s">
        <v>34</v>
      </c>
      <c r="CU3" s="39" t="s">
        <v>35</v>
      </c>
      <c r="CV3" s="39" t="s">
        <v>36</v>
      </c>
    </row>
    <row r="4" spans="1:100" ht="16.5" customHeight="1" x14ac:dyDescent="0.2">
      <c r="A4" s="16"/>
      <c r="B4" s="6"/>
      <c r="C4" s="6"/>
      <c r="D4" s="6"/>
      <c r="E4" s="6"/>
      <c r="F4" s="6"/>
      <c r="G4" s="133">
        <f>A5</f>
        <v>9</v>
      </c>
      <c r="H4" s="135" t="s">
        <v>0</v>
      </c>
      <c r="I4" s="137">
        <f>C5</f>
        <v>1</v>
      </c>
      <c r="J4" s="16"/>
      <c r="K4" s="6"/>
      <c r="L4" s="6"/>
      <c r="M4" s="6"/>
      <c r="N4" s="6"/>
      <c r="O4" s="6"/>
      <c r="P4" s="133">
        <f>J5+G4</f>
        <v>15</v>
      </c>
      <c r="Q4" s="135" t="s">
        <v>0</v>
      </c>
      <c r="R4" s="137">
        <f>L5+I4</f>
        <v>5</v>
      </c>
      <c r="S4" s="16"/>
      <c r="T4" s="6"/>
      <c r="U4" s="6"/>
      <c r="V4" s="6"/>
      <c r="W4" s="6"/>
      <c r="X4" s="6"/>
      <c r="Y4" s="133">
        <f>S5+P4</f>
        <v>21</v>
      </c>
      <c r="Z4" s="135" t="s">
        <v>0</v>
      </c>
      <c r="AA4" s="137">
        <f>U5+R4</f>
        <v>9</v>
      </c>
      <c r="AB4" s="16"/>
      <c r="AC4" s="6"/>
      <c r="AD4" s="6"/>
      <c r="AE4" s="6"/>
      <c r="AF4" s="6"/>
      <c r="AG4" s="6"/>
      <c r="AH4" s="133">
        <f>AB5+Y4</f>
        <v>26</v>
      </c>
      <c r="AI4" s="135" t="s">
        <v>0</v>
      </c>
      <c r="AJ4" s="137">
        <f>AD5+AA4</f>
        <v>14</v>
      </c>
      <c r="AK4" s="16"/>
      <c r="AL4" s="6"/>
      <c r="AM4" s="6"/>
      <c r="AN4" s="6"/>
      <c r="AO4" s="6"/>
      <c r="AP4" s="6"/>
      <c r="AQ4" s="133">
        <f>AK5+AH4</f>
        <v>33</v>
      </c>
      <c r="AR4" s="135" t="s">
        <v>0</v>
      </c>
      <c r="AS4" s="137">
        <f>AM5+AJ4</f>
        <v>17</v>
      </c>
    </row>
    <row r="5" spans="1:100" ht="12" customHeight="1" x14ac:dyDescent="0.2">
      <c r="A5" s="133">
        <f>AU6+AV6</f>
        <v>9</v>
      </c>
      <c r="B5" s="135" t="s">
        <v>0</v>
      </c>
      <c r="C5" s="137">
        <f>AW6+AV6</f>
        <v>1</v>
      </c>
      <c r="D5" s="5"/>
      <c r="E5" s="43" t="s">
        <v>2</v>
      </c>
      <c r="F5" s="5"/>
      <c r="G5" s="134"/>
      <c r="H5" s="136"/>
      <c r="I5" s="138"/>
      <c r="J5" s="133">
        <f>BF6+BG6</f>
        <v>6</v>
      </c>
      <c r="K5" s="135" t="s">
        <v>0</v>
      </c>
      <c r="L5" s="137">
        <f>BH6+BG6</f>
        <v>4</v>
      </c>
      <c r="M5" s="5"/>
      <c r="N5" s="43" t="s">
        <v>23</v>
      </c>
      <c r="O5" s="5"/>
      <c r="P5" s="134"/>
      <c r="Q5" s="136"/>
      <c r="R5" s="138"/>
      <c r="S5" s="133">
        <f>BQ6+BR6</f>
        <v>6</v>
      </c>
      <c r="T5" s="135" t="s">
        <v>0</v>
      </c>
      <c r="U5" s="137">
        <f>BS6+BR6</f>
        <v>4</v>
      </c>
      <c r="V5" s="5"/>
      <c r="W5" s="43" t="s">
        <v>24</v>
      </c>
      <c r="X5" s="5"/>
      <c r="Y5" s="134"/>
      <c r="Z5" s="136"/>
      <c r="AA5" s="138"/>
      <c r="AB5" s="133">
        <f>CB6+CC6</f>
        <v>5</v>
      </c>
      <c r="AC5" s="135" t="s">
        <v>0</v>
      </c>
      <c r="AD5" s="137">
        <f>CD6+CC6</f>
        <v>5</v>
      </c>
      <c r="AE5" s="5"/>
      <c r="AF5" s="43" t="s">
        <v>25</v>
      </c>
      <c r="AG5" s="5"/>
      <c r="AH5" s="134"/>
      <c r="AI5" s="136"/>
      <c r="AJ5" s="138"/>
      <c r="AK5" s="133">
        <f>CM6+CN6</f>
        <v>7</v>
      </c>
      <c r="AL5" s="135" t="s">
        <v>0</v>
      </c>
      <c r="AM5" s="137">
        <f>CO6+CN6</f>
        <v>3</v>
      </c>
      <c r="AN5" s="5"/>
      <c r="AO5" s="43" t="s">
        <v>26</v>
      </c>
      <c r="AP5" s="5"/>
      <c r="AQ5" s="134"/>
      <c r="AR5" s="136"/>
      <c r="AS5" s="138"/>
    </row>
    <row r="6" spans="1:100" ht="16.5" customHeight="1" x14ac:dyDescent="0.2">
      <c r="A6" s="134"/>
      <c r="B6" s="136"/>
      <c r="C6" s="138"/>
      <c r="D6" s="4"/>
      <c r="E6" s="4"/>
      <c r="F6" s="4"/>
      <c r="G6" s="4"/>
      <c r="H6" s="4"/>
      <c r="I6" s="17"/>
      <c r="J6" s="134"/>
      <c r="K6" s="136"/>
      <c r="L6" s="138"/>
      <c r="M6" s="4"/>
      <c r="N6" s="4"/>
      <c r="O6" s="4"/>
      <c r="P6" s="4"/>
      <c r="Q6" s="4"/>
      <c r="R6" s="17"/>
      <c r="S6" s="134"/>
      <c r="T6" s="136"/>
      <c r="U6" s="138"/>
      <c r="V6" s="4"/>
      <c r="W6" s="4"/>
      <c r="X6" s="4"/>
      <c r="Y6" s="4"/>
      <c r="Z6" s="4"/>
      <c r="AA6" s="17"/>
      <c r="AB6" s="134"/>
      <c r="AC6" s="136"/>
      <c r="AD6" s="138"/>
      <c r="AE6" s="4"/>
      <c r="AF6" s="4"/>
      <c r="AG6" s="4"/>
      <c r="AH6" s="4"/>
      <c r="AI6" s="4"/>
      <c r="AJ6" s="17"/>
      <c r="AK6" s="134"/>
      <c r="AL6" s="136"/>
      <c r="AM6" s="138"/>
      <c r="AN6" s="4"/>
      <c r="AO6" s="4"/>
      <c r="AP6" s="4"/>
      <c r="AQ6" s="4"/>
      <c r="AR6" s="4"/>
      <c r="AS6" s="17"/>
      <c r="AU6" s="41">
        <f>SUM(AU7:AU21)*2</f>
        <v>8</v>
      </c>
      <c r="AV6" s="41">
        <f>SUM(AV7:AV21)*1</f>
        <v>1</v>
      </c>
      <c r="AW6" s="41">
        <f>SUM(AW7:AW21)*2</f>
        <v>0</v>
      </c>
      <c r="AX6" s="41">
        <f>SUM(AX7:AX21)</f>
        <v>18</v>
      </c>
      <c r="AY6" s="41">
        <f>SUM(AY7:AY21)</f>
        <v>13</v>
      </c>
      <c r="AZ6" s="41"/>
      <c r="BA6" s="41"/>
      <c r="BB6" s="41"/>
      <c r="BC6" s="41"/>
      <c r="BD6" s="41"/>
      <c r="BF6" s="41">
        <f>SUM(BF7:BF21)*2</f>
        <v>4</v>
      </c>
      <c r="BG6" s="41">
        <f>SUM(BG7:BG21)*1</f>
        <v>2</v>
      </c>
      <c r="BH6" s="41">
        <f>SUM(BH7:BH21)*2</f>
        <v>2</v>
      </c>
      <c r="BI6" s="41">
        <f>SUM(BI7:BI21)</f>
        <v>21</v>
      </c>
      <c r="BJ6" s="41">
        <f>SUM(BJ7:BJ21)</f>
        <v>19</v>
      </c>
      <c r="BK6" s="41"/>
      <c r="BL6" s="41"/>
      <c r="BM6" s="41"/>
      <c r="BN6" s="41"/>
      <c r="BO6" s="41"/>
      <c r="BQ6" s="41">
        <f>SUM(BQ7:BQ21)*2</f>
        <v>6</v>
      </c>
      <c r="BR6" s="41">
        <f>SUM(BR7:BR21)*1</f>
        <v>0</v>
      </c>
      <c r="BS6" s="41">
        <f>SUM(BS7:BS21)*2</f>
        <v>4</v>
      </c>
      <c r="BT6" s="41">
        <f>SUM(BT7:BT21)</f>
        <v>22</v>
      </c>
      <c r="BU6" s="41">
        <f>SUM(BU7:BU21)</f>
        <v>19</v>
      </c>
      <c r="BV6" s="41"/>
      <c r="BW6" s="41"/>
      <c r="BX6" s="41"/>
      <c r="BY6" s="41"/>
      <c r="BZ6" s="41"/>
      <c r="CB6" s="41">
        <f>SUM(CB7:CB21)*2</f>
        <v>4</v>
      </c>
      <c r="CC6" s="41">
        <f>SUM(CC7:CC21)*1</f>
        <v>1</v>
      </c>
      <c r="CD6" s="41">
        <f>SUM(CD7:CD21)*2</f>
        <v>4</v>
      </c>
      <c r="CE6" s="41">
        <f>SUM(CE7:CE21)</f>
        <v>18</v>
      </c>
      <c r="CF6" s="41">
        <f>SUM(CF7:CF21)</f>
        <v>20</v>
      </c>
      <c r="CG6" s="41"/>
      <c r="CH6" s="41"/>
      <c r="CI6" s="41"/>
      <c r="CJ6" s="41"/>
      <c r="CK6" s="41"/>
      <c r="CM6" s="41">
        <f>SUM(CM7:CM21)*2</f>
        <v>6</v>
      </c>
      <c r="CN6" s="41">
        <f>SUM(CN7:CN21)*1</f>
        <v>1</v>
      </c>
      <c r="CO6" s="41">
        <f>SUM(CO7:CO21)*2</f>
        <v>2</v>
      </c>
      <c r="CP6" s="41">
        <f>SUM(CP7:CP21)</f>
        <v>27</v>
      </c>
      <c r="CQ6" s="41">
        <f>SUM(CQ7:CQ21)</f>
        <v>18</v>
      </c>
      <c r="CR6" s="41"/>
      <c r="CS6" s="41"/>
      <c r="CT6" s="41"/>
      <c r="CU6" s="41"/>
      <c r="CV6" s="41"/>
    </row>
    <row r="7" spans="1:100" ht="16.5" customHeight="1" x14ac:dyDescent="0.2">
      <c r="A7" s="9">
        <v>1</v>
      </c>
      <c r="B7" s="8" t="s">
        <v>0</v>
      </c>
      <c r="C7" s="10">
        <f>C10+1</f>
        <v>5</v>
      </c>
      <c r="D7" s="11"/>
      <c r="E7" s="11"/>
      <c r="F7" s="11"/>
      <c r="G7" s="11"/>
      <c r="H7" s="12" t="s">
        <v>1</v>
      </c>
      <c r="I7" s="13">
        <v>1</v>
      </c>
      <c r="J7" s="9">
        <f>A7</f>
        <v>1</v>
      </c>
      <c r="K7" s="8" t="s">
        <v>0</v>
      </c>
      <c r="L7" s="10">
        <f>C19</f>
        <v>1</v>
      </c>
      <c r="M7" s="11"/>
      <c r="N7" s="11"/>
      <c r="O7" s="11"/>
      <c r="P7" s="11"/>
      <c r="Q7" s="12" t="s">
        <v>1</v>
      </c>
      <c r="R7" s="13">
        <v>2</v>
      </c>
      <c r="S7" s="9">
        <f>J7</f>
        <v>1</v>
      </c>
      <c r="T7" s="8" t="s">
        <v>0</v>
      </c>
      <c r="U7" s="10">
        <f>L19</f>
        <v>2</v>
      </c>
      <c r="V7" s="11"/>
      <c r="W7" s="11"/>
      <c r="X7" s="11"/>
      <c r="Y7" s="11"/>
      <c r="Z7" s="12" t="s">
        <v>1</v>
      </c>
      <c r="AA7" s="13">
        <v>3</v>
      </c>
      <c r="AB7" s="9">
        <f>S7</f>
        <v>1</v>
      </c>
      <c r="AC7" s="8" t="s">
        <v>0</v>
      </c>
      <c r="AD7" s="10">
        <f>U19</f>
        <v>3</v>
      </c>
      <c r="AE7" s="11"/>
      <c r="AF7" s="11"/>
      <c r="AG7" s="11"/>
      <c r="AH7" s="11"/>
      <c r="AI7" s="12" t="s">
        <v>1</v>
      </c>
      <c r="AJ7" s="13">
        <v>4</v>
      </c>
      <c r="AK7" s="9">
        <f>AB7</f>
        <v>1</v>
      </c>
      <c r="AL7" s="8" t="s">
        <v>0</v>
      </c>
      <c r="AM7" s="10">
        <f>AD19</f>
        <v>4</v>
      </c>
      <c r="AN7" s="11"/>
      <c r="AO7" s="11"/>
      <c r="AP7" s="11"/>
      <c r="AQ7" s="11"/>
      <c r="AR7" s="12" t="s">
        <v>1</v>
      </c>
      <c r="AS7" s="13">
        <v>5</v>
      </c>
    </row>
    <row r="8" spans="1:100" ht="21" customHeight="1" x14ac:dyDescent="0.2">
      <c r="A8" s="36"/>
      <c r="B8" s="8"/>
      <c r="C8" s="8"/>
      <c r="D8" s="33">
        <v>3</v>
      </c>
      <c r="E8" s="30" t="s">
        <v>0</v>
      </c>
      <c r="F8" s="33">
        <v>2</v>
      </c>
      <c r="G8" s="8"/>
      <c r="H8" s="8"/>
      <c r="I8" s="37"/>
      <c r="J8" s="36"/>
      <c r="K8" s="8"/>
      <c r="L8" s="8"/>
      <c r="M8" s="33">
        <v>5</v>
      </c>
      <c r="N8" s="30" t="s">
        <v>0</v>
      </c>
      <c r="O8" s="33">
        <v>1</v>
      </c>
      <c r="P8" s="8"/>
      <c r="Q8" s="8"/>
      <c r="R8" s="37"/>
      <c r="S8" s="36"/>
      <c r="T8" s="8"/>
      <c r="U8" s="8"/>
      <c r="V8" s="33">
        <v>6</v>
      </c>
      <c r="W8" s="30" t="s">
        <v>0</v>
      </c>
      <c r="X8" s="33">
        <v>5</v>
      </c>
      <c r="Y8" s="8"/>
      <c r="Z8" s="8"/>
      <c r="AA8" s="37"/>
      <c r="AB8" s="36"/>
      <c r="AC8" s="8"/>
      <c r="AD8" s="8"/>
      <c r="AE8" s="33">
        <v>4</v>
      </c>
      <c r="AF8" s="30" t="s">
        <v>0</v>
      </c>
      <c r="AG8" s="33">
        <v>4</v>
      </c>
      <c r="AH8" s="8"/>
      <c r="AI8" s="8"/>
      <c r="AJ8" s="37"/>
      <c r="AK8" s="36"/>
      <c r="AL8" s="8"/>
      <c r="AM8" s="8"/>
      <c r="AN8" s="33">
        <v>7</v>
      </c>
      <c r="AO8" s="30" t="s">
        <v>0</v>
      </c>
      <c r="AP8" s="33">
        <v>2</v>
      </c>
      <c r="AQ8" s="8"/>
      <c r="AR8" s="8"/>
      <c r="AS8" s="37"/>
    </row>
    <row r="9" spans="1:100" ht="16.5" customHeight="1" x14ac:dyDescent="0.2">
      <c r="A9" s="35" t="str">
        <f>VLOOKUP(A7,$A$23:$H$42,2,0)</f>
        <v>LEANDRIN</v>
      </c>
      <c r="B9" s="7"/>
      <c r="C9" s="7"/>
      <c r="D9" s="7"/>
      <c r="E9" s="7"/>
      <c r="F9" s="7"/>
      <c r="G9" s="7"/>
      <c r="H9" s="7"/>
      <c r="I9" s="34" t="str">
        <f>VLOOKUP(C7,$M$23:$T$42,2,0)</f>
        <v>MARCELINHO</v>
      </c>
      <c r="J9" s="35" t="str">
        <f>A9</f>
        <v>LEANDRIN</v>
      </c>
      <c r="K9" s="7"/>
      <c r="L9" s="7"/>
      <c r="M9" s="7"/>
      <c r="N9" s="7"/>
      <c r="O9" s="7"/>
      <c r="P9" s="7"/>
      <c r="Q9" s="7"/>
      <c r="R9" s="34" t="str">
        <f>I21</f>
        <v>SIDNEY ALVES</v>
      </c>
      <c r="S9" s="35" t="str">
        <f>J9</f>
        <v>LEANDRIN</v>
      </c>
      <c r="T9" s="7"/>
      <c r="U9" s="7"/>
      <c r="V9" s="7"/>
      <c r="W9" s="7"/>
      <c r="X9" s="7"/>
      <c r="Y9" s="7"/>
      <c r="Z9" s="7"/>
      <c r="AA9" s="34" t="str">
        <f>R21</f>
        <v>CHARLEAUX</v>
      </c>
      <c r="AB9" s="35" t="str">
        <f>S9</f>
        <v>LEANDRIN</v>
      </c>
      <c r="AC9" s="7"/>
      <c r="AD9" s="7"/>
      <c r="AE9" s="7"/>
      <c r="AF9" s="7"/>
      <c r="AG9" s="7"/>
      <c r="AH9" s="7"/>
      <c r="AI9" s="7"/>
      <c r="AJ9" s="34" t="str">
        <f>AA21</f>
        <v>WALNIR</v>
      </c>
      <c r="AK9" s="35" t="str">
        <f>AB9</f>
        <v>LEANDRIN</v>
      </c>
      <c r="AL9" s="7"/>
      <c r="AM9" s="7"/>
      <c r="AN9" s="7"/>
      <c r="AO9" s="7"/>
      <c r="AP9" s="7"/>
      <c r="AQ9" s="7"/>
      <c r="AR9" s="7"/>
      <c r="AS9" s="34" t="str">
        <f>AJ21</f>
        <v>BASILIO</v>
      </c>
      <c r="AU9" s="40">
        <f>IF(OR(D8="",F8=""),"",IF(D8&gt;F8,1,0))</f>
        <v>1</v>
      </c>
      <c r="AV9" s="40">
        <f>IF(OR(D8="",F8=""),"",IF(D8=F8,1,0))</f>
        <v>0</v>
      </c>
      <c r="AW9" s="40">
        <f>IF(OR(D8="",F8=""),"",IF(D8&lt;F8,1,0))</f>
        <v>0</v>
      </c>
      <c r="AX9" s="40">
        <f>IF(OR(D8="",F8=""),"",D8)</f>
        <v>3</v>
      </c>
      <c r="AY9" s="40">
        <f>IF(OR(D8="",F8=""),"",F8)</f>
        <v>2</v>
      </c>
      <c r="AZ9" s="40">
        <f>AW9</f>
        <v>0</v>
      </c>
      <c r="BA9" s="40">
        <f>AV9</f>
        <v>0</v>
      </c>
      <c r="BB9" s="40">
        <f>AU9</f>
        <v>1</v>
      </c>
      <c r="BC9" s="40">
        <f>AY9</f>
        <v>2</v>
      </c>
      <c r="BD9" s="40">
        <f>AX9</f>
        <v>3</v>
      </c>
      <c r="BF9" s="40">
        <f>IF(OR(M8="",O8=""),"",IF(M8&gt;O8,1,0))</f>
        <v>1</v>
      </c>
      <c r="BG9" s="40">
        <f>IF(OR(M8="",O8=""),"",IF(M8=O8,1,0))</f>
        <v>0</v>
      </c>
      <c r="BH9" s="40">
        <f>IF(OR(M8="",O8=""),"",IF(M8&lt;O8,1,0))</f>
        <v>0</v>
      </c>
      <c r="BI9" s="40">
        <f>IF(OR(M8="",O8=""),"",M8)</f>
        <v>5</v>
      </c>
      <c r="BJ9" s="40">
        <f>IF(OR(M8="",O8=""),"",O8)</f>
        <v>1</v>
      </c>
      <c r="BK9" s="40">
        <f>BH9</f>
        <v>0</v>
      </c>
      <c r="BL9" s="40">
        <f>BG9</f>
        <v>0</v>
      </c>
      <c r="BM9" s="40">
        <f>BF9</f>
        <v>1</v>
      </c>
      <c r="BN9" s="40">
        <f>BJ9</f>
        <v>1</v>
      </c>
      <c r="BO9" s="40">
        <f>BI9</f>
        <v>5</v>
      </c>
      <c r="BQ9" s="40">
        <f>IF(OR(V8="",X8=""),"",IF(V8&gt;X8,1,0))</f>
        <v>1</v>
      </c>
      <c r="BR9" s="40">
        <f>IF(OR(V8="",X8=""),"",IF(V8=X8,1,0))</f>
        <v>0</v>
      </c>
      <c r="BS9" s="40">
        <f>IF(OR(V8="",X8=""),"",IF(V8&lt;X8,1,0))</f>
        <v>0</v>
      </c>
      <c r="BT9" s="40">
        <f>IF(OR(V8="",X8=""),"",V8)</f>
        <v>6</v>
      </c>
      <c r="BU9" s="40">
        <f>IF(OR(V8="",X8=""),"",X8)</f>
        <v>5</v>
      </c>
      <c r="BV9" s="40">
        <f>BS9</f>
        <v>0</v>
      </c>
      <c r="BW9" s="40">
        <f>BR9</f>
        <v>0</v>
      </c>
      <c r="BX9" s="40">
        <f>BQ9</f>
        <v>1</v>
      </c>
      <c r="BY9" s="40">
        <f>BU9</f>
        <v>5</v>
      </c>
      <c r="BZ9" s="40">
        <f>BT9</f>
        <v>6</v>
      </c>
      <c r="CB9" s="40">
        <f>IF(OR(AE8="",AG8=""),"",IF(AE8&gt;AG8,1,0))</f>
        <v>0</v>
      </c>
      <c r="CC9" s="40">
        <f>IF(OR(AE8="",AG8=""),"",IF(AE8=AG8,1,0))</f>
        <v>1</v>
      </c>
      <c r="CD9" s="40">
        <f>IF(OR(AE8="",AG8=""),"",IF(AE8&lt;AG8,1,0))</f>
        <v>0</v>
      </c>
      <c r="CE9" s="40">
        <f>IF(OR(AE8="",AG8=""),"",AE8)</f>
        <v>4</v>
      </c>
      <c r="CF9" s="40">
        <f>IF(OR(AE8="",AG8=""),"",AG8)</f>
        <v>4</v>
      </c>
      <c r="CG9" s="40">
        <f>CD9</f>
        <v>0</v>
      </c>
      <c r="CH9" s="40">
        <f>CC9</f>
        <v>1</v>
      </c>
      <c r="CI9" s="40">
        <f>CB9</f>
        <v>0</v>
      </c>
      <c r="CJ9" s="40">
        <f>CF9</f>
        <v>4</v>
      </c>
      <c r="CK9" s="40">
        <f>CE9</f>
        <v>4</v>
      </c>
      <c r="CM9" s="40">
        <f>IF(OR(AN8="",AP8=""),"",IF(AN8&gt;AP8,1,0))</f>
        <v>1</v>
      </c>
      <c r="CN9" s="40">
        <f>IF(OR(AN8="",AP8=""),"",IF(AN8=AP8,1,0))</f>
        <v>0</v>
      </c>
      <c r="CO9" s="40">
        <f>IF(OR(AN8="",AP8=""),"",IF(AN8&lt;AP8,1,0))</f>
        <v>0</v>
      </c>
      <c r="CP9" s="40">
        <f>IF(OR(AN8="",AP8=""),"",AN8)</f>
        <v>7</v>
      </c>
      <c r="CQ9" s="40">
        <f>IF(OR(AN8="",AP8=""),"",AP8)</f>
        <v>2</v>
      </c>
      <c r="CR9" s="40">
        <f>CO9</f>
        <v>0</v>
      </c>
      <c r="CS9" s="40">
        <f>CN9</f>
        <v>0</v>
      </c>
      <c r="CT9" s="40">
        <f>CM9</f>
        <v>1</v>
      </c>
      <c r="CU9" s="40">
        <f>CQ9</f>
        <v>2</v>
      </c>
      <c r="CV9" s="40">
        <f>CP9</f>
        <v>7</v>
      </c>
    </row>
    <row r="10" spans="1:100" ht="16.5" customHeight="1" x14ac:dyDescent="0.2">
      <c r="A10" s="9">
        <f>A7+1</f>
        <v>2</v>
      </c>
      <c r="B10" s="8" t="s">
        <v>0</v>
      </c>
      <c r="C10" s="10">
        <f>C13+1</f>
        <v>4</v>
      </c>
      <c r="D10" s="11"/>
      <c r="E10" s="11"/>
      <c r="F10" s="11"/>
      <c r="G10" s="11"/>
      <c r="H10" s="12" t="s">
        <v>1</v>
      </c>
      <c r="I10" s="13">
        <v>2</v>
      </c>
      <c r="J10" s="9">
        <f>A10</f>
        <v>2</v>
      </c>
      <c r="K10" s="8" t="s">
        <v>0</v>
      </c>
      <c r="L10" s="10">
        <f>C7</f>
        <v>5</v>
      </c>
      <c r="M10" s="11"/>
      <c r="N10" s="11"/>
      <c r="O10" s="11"/>
      <c r="P10" s="11"/>
      <c r="Q10" s="12" t="s">
        <v>1</v>
      </c>
      <c r="R10" s="13">
        <v>3</v>
      </c>
      <c r="S10" s="9">
        <f>J10</f>
        <v>2</v>
      </c>
      <c r="T10" s="8" t="s">
        <v>0</v>
      </c>
      <c r="U10" s="10">
        <f>L7</f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f>S10</f>
        <v>2</v>
      </c>
      <c r="AC10" s="8" t="s">
        <v>0</v>
      </c>
      <c r="AD10" s="10">
        <f>U7</f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f>AB10</f>
        <v>2</v>
      </c>
      <c r="AL10" s="8" t="s">
        <v>0</v>
      </c>
      <c r="AM10" s="10">
        <f>AD7</f>
        <v>3</v>
      </c>
      <c r="AN10" s="11"/>
      <c r="AO10" s="11"/>
      <c r="AP10" s="11"/>
      <c r="AQ10" s="11"/>
      <c r="AR10" s="12" t="s">
        <v>1</v>
      </c>
      <c r="AS10" s="13">
        <v>1</v>
      </c>
    </row>
    <row r="11" spans="1:100" ht="21" customHeight="1" x14ac:dyDescent="0.2">
      <c r="A11" s="36"/>
      <c r="B11" s="8"/>
      <c r="C11" s="8"/>
      <c r="D11" s="33">
        <v>3</v>
      </c>
      <c r="E11" s="30" t="s">
        <v>0</v>
      </c>
      <c r="F11" s="33">
        <v>2</v>
      </c>
      <c r="G11" s="8"/>
      <c r="H11" s="8"/>
      <c r="I11" s="37"/>
      <c r="J11" s="36"/>
      <c r="K11" s="8"/>
      <c r="L11" s="8"/>
      <c r="M11" s="33">
        <v>4</v>
      </c>
      <c r="N11" s="30" t="s">
        <v>0</v>
      </c>
      <c r="O11" s="33">
        <v>4</v>
      </c>
      <c r="P11" s="8"/>
      <c r="Q11" s="8"/>
      <c r="R11" s="37"/>
      <c r="S11" s="36"/>
      <c r="T11" s="8"/>
      <c r="U11" s="8"/>
      <c r="V11" s="33">
        <v>5</v>
      </c>
      <c r="W11" s="30" t="s">
        <v>0</v>
      </c>
      <c r="X11" s="33">
        <v>2</v>
      </c>
      <c r="Y11" s="8"/>
      <c r="Z11" s="8"/>
      <c r="AA11" s="37"/>
      <c r="AB11" s="36"/>
      <c r="AC11" s="8"/>
      <c r="AD11" s="8"/>
      <c r="AE11" s="33">
        <v>3</v>
      </c>
      <c r="AF11" s="30" t="s">
        <v>0</v>
      </c>
      <c r="AG11" s="33">
        <v>2</v>
      </c>
      <c r="AH11" s="8"/>
      <c r="AI11" s="8"/>
      <c r="AJ11" s="37"/>
      <c r="AK11" s="36"/>
      <c r="AL11" s="8"/>
      <c r="AM11" s="8"/>
      <c r="AN11" s="33">
        <v>6</v>
      </c>
      <c r="AO11" s="30" t="s">
        <v>0</v>
      </c>
      <c r="AP11" s="33">
        <v>3</v>
      </c>
      <c r="AQ11" s="8"/>
      <c r="AR11" s="8"/>
      <c r="AS11" s="37"/>
    </row>
    <row r="12" spans="1:100" ht="16.5" customHeight="1" x14ac:dyDescent="0.2">
      <c r="A12" s="35" t="str">
        <f>VLOOKUP(A10,$A$23:$H$42,2,0)</f>
        <v>ESPEL</v>
      </c>
      <c r="B12" s="7"/>
      <c r="C12" s="7"/>
      <c r="D12" s="7"/>
      <c r="E12" s="7"/>
      <c r="F12" s="7"/>
      <c r="G12" s="7"/>
      <c r="H12" s="7"/>
      <c r="I12" s="34" t="str">
        <f>VLOOKUP(C10,$M$23:$T$42,2,0)</f>
        <v>BASILIO</v>
      </c>
      <c r="J12" s="35" t="str">
        <f>VLOOKUP(J10,$A$23:$H$42,2,0)</f>
        <v>ESPEL</v>
      </c>
      <c r="K12" s="7"/>
      <c r="L12" s="7"/>
      <c r="M12" s="7"/>
      <c r="N12" s="7"/>
      <c r="O12" s="7"/>
      <c r="P12" s="7"/>
      <c r="Q12" s="7"/>
      <c r="R12" s="34" t="str">
        <f>I9</f>
        <v>MARCELINHO</v>
      </c>
      <c r="S12" s="35" t="str">
        <f>J12</f>
        <v>ESPEL</v>
      </c>
      <c r="T12" s="7"/>
      <c r="U12" s="7"/>
      <c r="V12" s="7"/>
      <c r="W12" s="7"/>
      <c r="X12" s="7"/>
      <c r="Y12" s="7"/>
      <c r="Z12" s="7"/>
      <c r="AA12" s="34" t="str">
        <f>R9</f>
        <v>SIDNEY ALVES</v>
      </c>
      <c r="AB12" s="35" t="str">
        <f>S12</f>
        <v>ESPEL</v>
      </c>
      <c r="AC12" s="7"/>
      <c r="AD12" s="7"/>
      <c r="AE12" s="7"/>
      <c r="AF12" s="7"/>
      <c r="AG12" s="7"/>
      <c r="AH12" s="7"/>
      <c r="AI12" s="7"/>
      <c r="AJ12" s="34" t="s">
        <v>107</v>
      </c>
      <c r="AK12" s="35" t="str">
        <f>AB12</f>
        <v>ESPEL</v>
      </c>
      <c r="AL12" s="7"/>
      <c r="AM12" s="7"/>
      <c r="AN12" s="7"/>
      <c r="AO12" s="7"/>
      <c r="AP12" s="7"/>
      <c r="AQ12" s="7"/>
      <c r="AR12" s="7"/>
      <c r="AS12" s="34" t="s">
        <v>109</v>
      </c>
      <c r="AU12" s="40">
        <f>IF(OR(D11="",F11=""),"",IF(D11&gt;F11,1,0))</f>
        <v>1</v>
      </c>
      <c r="AV12" s="40">
        <f>IF(OR(D11="",F11=""),"",IF(D11=F11,1,0))</f>
        <v>0</v>
      </c>
      <c r="AW12" s="40">
        <f>IF(OR(D11="",F11=""),"",IF(D11&lt;F11,1,0))</f>
        <v>0</v>
      </c>
      <c r="AX12" s="40">
        <f>IF(OR(D11="",F11=""),"",D11)</f>
        <v>3</v>
      </c>
      <c r="AY12" s="40">
        <f>IF(OR(D11="",F11=""),"",F11)</f>
        <v>2</v>
      </c>
      <c r="AZ12" s="40">
        <f>AW12</f>
        <v>0</v>
      </c>
      <c r="BA12" s="40">
        <f>AV12</f>
        <v>0</v>
      </c>
      <c r="BB12" s="40">
        <f>AU12</f>
        <v>1</v>
      </c>
      <c r="BC12" s="40">
        <f>AY12</f>
        <v>2</v>
      </c>
      <c r="BD12" s="40">
        <f>AX12</f>
        <v>3</v>
      </c>
      <c r="BF12" s="40">
        <f>IF(OR(M11="",O11=""),"",IF(M11&gt;O11,1,0))</f>
        <v>0</v>
      </c>
      <c r="BG12" s="40">
        <f>IF(OR(M11="",O11=""),"",IF(M11=O11,1,0))</f>
        <v>1</v>
      </c>
      <c r="BH12" s="40">
        <f>IF(OR(M11="",O11=""),"",IF(M11&lt;O11,1,0))</f>
        <v>0</v>
      </c>
      <c r="BI12" s="40">
        <f>IF(OR(M11="",O11=""),"",M11)</f>
        <v>4</v>
      </c>
      <c r="BJ12" s="40">
        <f>IF(OR(M11="",O11=""),"",O11)</f>
        <v>4</v>
      </c>
      <c r="BK12" s="40">
        <f>BH12</f>
        <v>0</v>
      </c>
      <c r="BL12" s="40">
        <f>BG12</f>
        <v>1</v>
      </c>
      <c r="BM12" s="40">
        <f>BF12</f>
        <v>0</v>
      </c>
      <c r="BN12" s="40">
        <f>BJ12</f>
        <v>4</v>
      </c>
      <c r="BO12" s="40">
        <f>BI12</f>
        <v>4</v>
      </c>
      <c r="BQ12" s="40">
        <f>IF(OR(V11="",X11=""),"",IF(V11&gt;X11,1,0))</f>
        <v>1</v>
      </c>
      <c r="BR12" s="40">
        <f>IF(OR(V11="",X11=""),"",IF(V11=X11,1,0))</f>
        <v>0</v>
      </c>
      <c r="BS12" s="40">
        <f>IF(OR(V11="",X11=""),"",IF(V11&lt;X11,1,0))</f>
        <v>0</v>
      </c>
      <c r="BT12" s="40">
        <f>IF(OR(V11="",X11=""),"",V11)</f>
        <v>5</v>
      </c>
      <c r="BU12" s="40">
        <f>IF(OR(V11="",X11=""),"",X11)</f>
        <v>2</v>
      </c>
      <c r="BV12" s="40">
        <f>BS12</f>
        <v>0</v>
      </c>
      <c r="BW12" s="40">
        <f>BR12</f>
        <v>0</v>
      </c>
      <c r="BX12" s="40">
        <f>BQ12</f>
        <v>1</v>
      </c>
      <c r="BY12" s="40">
        <f>BU12</f>
        <v>2</v>
      </c>
      <c r="BZ12" s="40">
        <f>BT12</f>
        <v>5</v>
      </c>
      <c r="CB12" s="40">
        <f>IF(OR(AE11="",AG11=""),"",IF(AE11&gt;AG11,1,0))</f>
        <v>1</v>
      </c>
      <c r="CC12" s="40">
        <f>IF(OR(AE11="",AG11=""),"",IF(AE11=AG11,1,0))</f>
        <v>0</v>
      </c>
      <c r="CD12" s="40">
        <f>IF(OR(AE11="",AG11=""),"",IF(AE11&lt;AG11,1,0))</f>
        <v>0</v>
      </c>
      <c r="CE12" s="40">
        <f>IF(OR(AE11="",AG11=""),"",AE11)</f>
        <v>3</v>
      </c>
      <c r="CF12" s="40">
        <f>IF(OR(AE11="",AG11=""),"",AG11)</f>
        <v>2</v>
      </c>
      <c r="CG12" s="40">
        <f>CD12</f>
        <v>0</v>
      </c>
      <c r="CH12" s="40">
        <f>CC12</f>
        <v>0</v>
      </c>
      <c r="CI12" s="40">
        <f>CB12</f>
        <v>1</v>
      </c>
      <c r="CJ12" s="40">
        <f>CF12</f>
        <v>2</v>
      </c>
      <c r="CK12" s="40">
        <f>CE12</f>
        <v>3</v>
      </c>
      <c r="CM12" s="40">
        <f>IF(OR(AN11="",AP11=""),"",IF(AN11&gt;AP11,1,0))</f>
        <v>1</v>
      </c>
      <c r="CN12" s="40">
        <f>IF(OR(AN11="",AP11=""),"",IF(AN11=AP11,1,0))</f>
        <v>0</v>
      </c>
      <c r="CO12" s="40">
        <f>IF(OR(AN11="",AP11=""),"",IF(AN11&lt;AP11,1,0))</f>
        <v>0</v>
      </c>
      <c r="CP12" s="40">
        <f>IF(OR(AN11="",AP11=""),"",AN11)</f>
        <v>6</v>
      </c>
      <c r="CQ12" s="40">
        <f>IF(OR(AN11="",AP11=""),"",AP11)</f>
        <v>3</v>
      </c>
      <c r="CR12" s="40">
        <f>CO12</f>
        <v>0</v>
      </c>
      <c r="CS12" s="40">
        <f>CN12</f>
        <v>0</v>
      </c>
      <c r="CT12" s="40">
        <f>CM12</f>
        <v>1</v>
      </c>
      <c r="CU12" s="40">
        <f>CQ12</f>
        <v>3</v>
      </c>
      <c r="CV12" s="40">
        <f>CP12</f>
        <v>6</v>
      </c>
    </row>
    <row r="13" spans="1:100" ht="16.5" customHeight="1" x14ac:dyDescent="0.2">
      <c r="A13" s="9">
        <f>A10+1</f>
        <v>3</v>
      </c>
      <c r="B13" s="8" t="s">
        <v>0</v>
      </c>
      <c r="C13" s="10">
        <f>C16+1</f>
        <v>3</v>
      </c>
      <c r="D13" s="11"/>
      <c r="E13" s="11"/>
      <c r="F13" s="11"/>
      <c r="G13" s="11"/>
      <c r="H13" s="12" t="s">
        <v>1</v>
      </c>
      <c r="I13" s="13">
        <v>3</v>
      </c>
      <c r="J13" s="9">
        <f>A13</f>
        <v>3</v>
      </c>
      <c r="K13" s="8" t="s">
        <v>0</v>
      </c>
      <c r="L13" s="10">
        <f>C10</f>
        <v>4</v>
      </c>
      <c r="M13" s="11"/>
      <c r="N13" s="11"/>
      <c r="O13" s="11"/>
      <c r="P13" s="11"/>
      <c r="Q13" s="12" t="s">
        <v>1</v>
      </c>
      <c r="R13" s="13">
        <v>4</v>
      </c>
      <c r="S13" s="9">
        <f>J13</f>
        <v>3</v>
      </c>
      <c r="T13" s="8" t="s">
        <v>0</v>
      </c>
      <c r="U13" s="10">
        <f>L10</f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f>S13</f>
        <v>3</v>
      </c>
      <c r="AC13" s="8" t="s">
        <v>0</v>
      </c>
      <c r="AD13" s="10">
        <f>U10</f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f>AB13</f>
        <v>3</v>
      </c>
      <c r="AL13" s="8" t="s">
        <v>0</v>
      </c>
      <c r="AM13" s="10">
        <f>AD10</f>
        <v>2</v>
      </c>
      <c r="AN13" s="11"/>
      <c r="AO13" s="11"/>
      <c r="AP13" s="11"/>
      <c r="AQ13" s="11"/>
      <c r="AR13" s="12" t="s">
        <v>1</v>
      </c>
      <c r="AS13" s="13">
        <v>2</v>
      </c>
    </row>
    <row r="14" spans="1:100" ht="21" customHeight="1" x14ac:dyDescent="0.2">
      <c r="A14" s="36"/>
      <c r="B14" s="8"/>
      <c r="C14" s="8"/>
      <c r="D14" s="33">
        <v>4</v>
      </c>
      <c r="E14" s="30" t="s">
        <v>0</v>
      </c>
      <c r="F14" s="33">
        <v>3</v>
      </c>
      <c r="G14" s="8"/>
      <c r="H14" s="8"/>
      <c r="I14" s="37"/>
      <c r="J14" s="36"/>
      <c r="K14" s="8"/>
      <c r="L14" s="8"/>
      <c r="M14" s="33">
        <v>5</v>
      </c>
      <c r="N14" s="30" t="s">
        <v>0</v>
      </c>
      <c r="O14" s="33">
        <v>4</v>
      </c>
      <c r="P14" s="8"/>
      <c r="Q14" s="8"/>
      <c r="R14" s="37"/>
      <c r="S14" s="36"/>
      <c r="T14" s="8"/>
      <c r="U14" s="8"/>
      <c r="V14" s="33">
        <v>3</v>
      </c>
      <c r="W14" s="30" t="s">
        <v>0</v>
      </c>
      <c r="X14" s="33">
        <v>5</v>
      </c>
      <c r="Y14" s="8"/>
      <c r="Z14" s="8"/>
      <c r="AA14" s="37"/>
      <c r="AB14" s="36"/>
      <c r="AC14" s="8"/>
      <c r="AD14" s="8"/>
      <c r="AE14" s="33">
        <v>3</v>
      </c>
      <c r="AF14" s="30" t="s">
        <v>0</v>
      </c>
      <c r="AG14" s="33">
        <v>4</v>
      </c>
      <c r="AH14" s="8"/>
      <c r="AI14" s="8"/>
      <c r="AJ14" s="37"/>
      <c r="AK14" s="36"/>
      <c r="AL14" s="8"/>
      <c r="AM14" s="8"/>
      <c r="AN14" s="33">
        <v>4</v>
      </c>
      <c r="AO14" s="30" t="s">
        <v>0</v>
      </c>
      <c r="AP14" s="33">
        <v>4</v>
      </c>
      <c r="AQ14" s="8"/>
      <c r="AR14" s="8"/>
      <c r="AS14" s="37"/>
    </row>
    <row r="15" spans="1:100" ht="16.5" customHeight="1" x14ac:dyDescent="0.2">
      <c r="A15" s="35" t="str">
        <f>VLOOKUP(A13,$A$23:$H$42,2,0)</f>
        <v>CELSO EGAS</v>
      </c>
      <c r="B15" s="7"/>
      <c r="C15" s="7"/>
      <c r="D15" s="7"/>
      <c r="E15" s="7"/>
      <c r="F15" s="7"/>
      <c r="G15" s="7"/>
      <c r="H15" s="7"/>
      <c r="I15" s="34" t="str">
        <f>VLOOKUP(C13,$M$23:$T$42,2,0)</f>
        <v>WALNIR</v>
      </c>
      <c r="J15" s="35" t="str">
        <f>VLOOKUP(J13,$A$23:$H$42,2,0)</f>
        <v>CELSO EGAS</v>
      </c>
      <c r="K15" s="7"/>
      <c r="L15" s="7"/>
      <c r="M15" s="7"/>
      <c r="N15" s="7"/>
      <c r="O15" s="7"/>
      <c r="P15" s="7"/>
      <c r="Q15" s="7"/>
      <c r="R15" s="34" t="str">
        <f>I12</f>
        <v>BASILIO</v>
      </c>
      <c r="S15" s="35" t="str">
        <f>J15</f>
        <v>CELSO EGAS</v>
      </c>
      <c r="T15" s="7"/>
      <c r="U15" s="7"/>
      <c r="V15" s="7"/>
      <c r="W15" s="7"/>
      <c r="X15" s="7"/>
      <c r="Y15" s="7"/>
      <c r="Z15" s="7"/>
      <c r="AA15" s="34" t="str">
        <f>R12</f>
        <v>MARCELINHO</v>
      </c>
      <c r="AB15" s="35" t="str">
        <f>S15</f>
        <v>CELSO EGAS</v>
      </c>
      <c r="AC15" s="7"/>
      <c r="AD15" s="7"/>
      <c r="AE15" s="7"/>
      <c r="AF15" s="7"/>
      <c r="AG15" s="7"/>
      <c r="AH15" s="7"/>
      <c r="AI15" s="7"/>
      <c r="AJ15" s="34" t="s">
        <v>108</v>
      </c>
      <c r="AK15" s="35" t="str">
        <f>AB15</f>
        <v>CELSO EGAS</v>
      </c>
      <c r="AL15" s="7"/>
      <c r="AM15" s="7"/>
      <c r="AN15" s="7"/>
      <c r="AO15" s="7"/>
      <c r="AP15" s="7"/>
      <c r="AQ15" s="7"/>
      <c r="AR15" s="7"/>
      <c r="AS15" s="34" t="s">
        <v>103</v>
      </c>
      <c r="AU15" s="40">
        <f>IF(OR(D14="",F14=""),"",IF(D14&gt;F14,1,0))</f>
        <v>1</v>
      </c>
      <c r="AV15" s="40">
        <f>IF(OR(D14="",F14=""),"",IF(D14=F14,1,0))</f>
        <v>0</v>
      </c>
      <c r="AW15" s="40">
        <f>IF(OR(D14="",F14=""),"",IF(D14&lt;F14,1,0))</f>
        <v>0</v>
      </c>
      <c r="AX15" s="40">
        <f>IF(OR(D14="",F14=""),"",D14)</f>
        <v>4</v>
      </c>
      <c r="AY15" s="40">
        <f>IF(OR(D14="",F14=""),"",F14)</f>
        <v>3</v>
      </c>
      <c r="AZ15" s="40">
        <f>AW15</f>
        <v>0</v>
      </c>
      <c r="BA15" s="40">
        <f>AV15</f>
        <v>0</v>
      </c>
      <c r="BB15" s="40">
        <f>AU15</f>
        <v>1</v>
      </c>
      <c r="BC15" s="40">
        <f>AY15</f>
        <v>3</v>
      </c>
      <c r="BD15" s="40">
        <f>AX15</f>
        <v>4</v>
      </c>
      <c r="BF15" s="40">
        <f>IF(OR(M14="",O14=""),"",IF(M14&gt;O14,1,0))</f>
        <v>1</v>
      </c>
      <c r="BG15" s="40">
        <f>IF(OR(M14="",O14=""),"",IF(M14=O14,1,0))</f>
        <v>0</v>
      </c>
      <c r="BH15" s="40">
        <f>IF(OR(M14="",O14=""),"",IF(M14&lt;O14,1,0))</f>
        <v>0</v>
      </c>
      <c r="BI15" s="40">
        <f>IF(OR(M14="",O14=""),"",M14)</f>
        <v>5</v>
      </c>
      <c r="BJ15" s="40">
        <f>IF(OR(M14="",O14=""),"",O14)</f>
        <v>4</v>
      </c>
      <c r="BK15" s="40">
        <f>BH15</f>
        <v>0</v>
      </c>
      <c r="BL15" s="40">
        <f>BG15</f>
        <v>0</v>
      </c>
      <c r="BM15" s="40">
        <f>BF15</f>
        <v>1</v>
      </c>
      <c r="BN15" s="40">
        <f>BJ15</f>
        <v>4</v>
      </c>
      <c r="BO15" s="40">
        <f>BI15</f>
        <v>5</v>
      </c>
      <c r="BQ15" s="40">
        <f>IF(OR(V14="",X14=""),"",IF(V14&gt;X14,1,0))</f>
        <v>0</v>
      </c>
      <c r="BR15" s="40">
        <f>IF(OR(V14="",X14=""),"",IF(V14=X14,1,0))</f>
        <v>0</v>
      </c>
      <c r="BS15" s="40">
        <f>IF(OR(V14="",X14=""),"",IF(V14&lt;X14,1,0))</f>
        <v>1</v>
      </c>
      <c r="BT15" s="40">
        <f>IF(OR(V14="",X14=""),"",V14)</f>
        <v>3</v>
      </c>
      <c r="BU15" s="40">
        <f>IF(OR(V14="",X14=""),"",X14)</f>
        <v>5</v>
      </c>
      <c r="BV15" s="40">
        <f>BS15</f>
        <v>1</v>
      </c>
      <c r="BW15" s="40">
        <f>BR15</f>
        <v>0</v>
      </c>
      <c r="BX15" s="40">
        <f>BQ15</f>
        <v>0</v>
      </c>
      <c r="BY15" s="40">
        <f>BU15</f>
        <v>5</v>
      </c>
      <c r="BZ15" s="40">
        <f>BT15</f>
        <v>3</v>
      </c>
      <c r="CB15" s="40">
        <f>IF(OR(AE14="",AG14=""),"",IF(AE14&gt;AG14,1,0))</f>
        <v>0</v>
      </c>
      <c r="CC15" s="40">
        <f>IF(OR(AE14="",AG14=""),"",IF(AE14=AG14,1,0))</f>
        <v>0</v>
      </c>
      <c r="CD15" s="40">
        <f>IF(OR(AE14="",AG14=""),"",IF(AE14&lt;AG14,1,0))</f>
        <v>1</v>
      </c>
      <c r="CE15" s="40">
        <f>IF(OR(AE14="",AG14=""),"",AE14)</f>
        <v>3</v>
      </c>
      <c r="CF15" s="40">
        <f>IF(OR(AE14="",AG14=""),"",AG14)</f>
        <v>4</v>
      </c>
      <c r="CG15" s="40">
        <f>CD15</f>
        <v>1</v>
      </c>
      <c r="CH15" s="40">
        <f>CC15</f>
        <v>0</v>
      </c>
      <c r="CI15" s="40">
        <f>CB15</f>
        <v>0</v>
      </c>
      <c r="CJ15" s="40">
        <f>CF15</f>
        <v>4</v>
      </c>
      <c r="CK15" s="40">
        <f>CE15</f>
        <v>3</v>
      </c>
      <c r="CM15" s="40">
        <f>IF(OR(AN14="",AP14=""),"",IF(AN14&gt;AP14,1,0))</f>
        <v>0</v>
      </c>
      <c r="CN15" s="40">
        <f>IF(OR(AN14="",AP14=""),"",IF(AN14=AP14,1,0))</f>
        <v>1</v>
      </c>
      <c r="CO15" s="40">
        <f>IF(OR(AN14="",AP14=""),"",IF(AN14&lt;AP14,1,0))</f>
        <v>0</v>
      </c>
      <c r="CP15" s="40">
        <f>IF(OR(AN14="",AP14=""),"",AN14)</f>
        <v>4</v>
      </c>
      <c r="CQ15" s="40">
        <f>IF(OR(AN14="",AP14=""),"",AP14)</f>
        <v>4</v>
      </c>
      <c r="CR15" s="40">
        <f>CO15</f>
        <v>0</v>
      </c>
      <c r="CS15" s="40">
        <f>CN15</f>
        <v>1</v>
      </c>
      <c r="CT15" s="40">
        <f>CM15</f>
        <v>0</v>
      </c>
      <c r="CU15" s="40">
        <f>CQ15</f>
        <v>4</v>
      </c>
      <c r="CV15" s="40">
        <f>CP15</f>
        <v>4</v>
      </c>
    </row>
    <row r="16" spans="1:100" ht="16.5" customHeight="1" x14ac:dyDescent="0.2">
      <c r="A16" s="9">
        <f>A13+1</f>
        <v>4</v>
      </c>
      <c r="B16" s="8" t="s">
        <v>0</v>
      </c>
      <c r="C16" s="10">
        <f>C19+1</f>
        <v>2</v>
      </c>
      <c r="D16" s="11"/>
      <c r="E16" s="11"/>
      <c r="F16" s="11"/>
      <c r="G16" s="11"/>
      <c r="H16" s="12" t="s">
        <v>1</v>
      </c>
      <c r="I16" s="13">
        <v>4</v>
      </c>
      <c r="J16" s="9">
        <f>A16</f>
        <v>4</v>
      </c>
      <c r="K16" s="8" t="s">
        <v>0</v>
      </c>
      <c r="L16" s="10">
        <f>C13</f>
        <v>3</v>
      </c>
      <c r="M16" s="11"/>
      <c r="N16" s="11"/>
      <c r="O16" s="11"/>
      <c r="P16" s="11"/>
      <c r="Q16" s="12" t="s">
        <v>1</v>
      </c>
      <c r="R16" s="13">
        <v>5</v>
      </c>
      <c r="S16" s="9">
        <f>J16</f>
        <v>4</v>
      </c>
      <c r="T16" s="8" t="s">
        <v>0</v>
      </c>
      <c r="U16" s="10">
        <f>L13</f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f>S16</f>
        <v>4</v>
      </c>
      <c r="AC16" s="8" t="s">
        <v>0</v>
      </c>
      <c r="AD16" s="10">
        <f>U13</f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f>AB16</f>
        <v>4</v>
      </c>
      <c r="AL16" s="8" t="s">
        <v>0</v>
      </c>
      <c r="AM16" s="10">
        <f>AD13</f>
        <v>1</v>
      </c>
      <c r="AN16" s="11"/>
      <c r="AO16" s="11"/>
      <c r="AP16" s="11"/>
      <c r="AQ16" s="11"/>
      <c r="AR16" s="12" t="s">
        <v>1</v>
      </c>
      <c r="AS16" s="13">
        <v>3</v>
      </c>
    </row>
    <row r="17" spans="1:100" ht="21" customHeight="1" x14ac:dyDescent="0.2">
      <c r="A17" s="36"/>
      <c r="B17" s="8"/>
      <c r="C17" s="8"/>
      <c r="D17" s="33">
        <v>5</v>
      </c>
      <c r="E17" s="30" t="s">
        <v>0</v>
      </c>
      <c r="F17" s="33">
        <v>3</v>
      </c>
      <c r="G17" s="8"/>
      <c r="H17" s="8"/>
      <c r="I17" s="37"/>
      <c r="J17" s="36"/>
      <c r="K17" s="8"/>
      <c r="L17" s="8"/>
      <c r="M17" s="33">
        <v>4</v>
      </c>
      <c r="N17" s="30" t="s">
        <v>0</v>
      </c>
      <c r="O17" s="33">
        <v>7</v>
      </c>
      <c r="P17" s="8"/>
      <c r="Q17" s="8"/>
      <c r="R17" s="37"/>
      <c r="S17" s="36"/>
      <c r="T17" s="8"/>
      <c r="U17" s="8"/>
      <c r="V17" s="33">
        <v>2</v>
      </c>
      <c r="W17" s="30" t="s">
        <v>0</v>
      </c>
      <c r="X17" s="33">
        <v>5</v>
      </c>
      <c r="Y17" s="8"/>
      <c r="Z17" s="8"/>
      <c r="AA17" s="37"/>
      <c r="AB17" s="36"/>
      <c r="AC17" s="8"/>
      <c r="AD17" s="8"/>
      <c r="AE17" s="33">
        <v>5</v>
      </c>
      <c r="AF17" s="30" t="s">
        <v>0</v>
      </c>
      <c r="AG17" s="33">
        <v>8</v>
      </c>
      <c r="AH17" s="8"/>
      <c r="AI17" s="8"/>
      <c r="AJ17" s="37"/>
      <c r="AK17" s="36"/>
      <c r="AL17" s="8"/>
      <c r="AM17" s="8"/>
      <c r="AN17" s="33">
        <v>3</v>
      </c>
      <c r="AO17" s="30" t="s">
        <v>0</v>
      </c>
      <c r="AP17" s="33">
        <v>5</v>
      </c>
      <c r="AQ17" s="8"/>
      <c r="AR17" s="8"/>
      <c r="AS17" s="37"/>
    </row>
    <row r="18" spans="1:100" ht="16.5" customHeight="1" x14ac:dyDescent="0.2">
      <c r="A18" s="35" t="str">
        <f>VLOOKUP(A16,$A$23:$H$42,2,0)</f>
        <v>DEMETRIUS</v>
      </c>
      <c r="B18" s="7"/>
      <c r="C18" s="7"/>
      <c r="D18" s="7"/>
      <c r="E18" s="7"/>
      <c r="F18" s="7"/>
      <c r="G18" s="7"/>
      <c r="H18" s="7"/>
      <c r="I18" s="34" t="str">
        <f>VLOOKUP(C16,$M$23:$T$42,2,0)</f>
        <v>CHARLEAUX</v>
      </c>
      <c r="J18" s="35" t="str">
        <f>VLOOKUP(J16,$A$23:$H$42,2,0)</f>
        <v>DEMETRIUS</v>
      </c>
      <c r="K18" s="7"/>
      <c r="L18" s="7"/>
      <c r="M18" s="7"/>
      <c r="N18" s="7"/>
      <c r="O18" s="7"/>
      <c r="P18" s="7"/>
      <c r="Q18" s="7"/>
      <c r="R18" s="34" t="str">
        <f>I15</f>
        <v>WALNIR</v>
      </c>
      <c r="S18" s="35" t="str">
        <f>J18</f>
        <v>DEMETRIUS</v>
      </c>
      <c r="T18" s="7"/>
      <c r="U18" s="7"/>
      <c r="V18" s="7"/>
      <c r="W18" s="7"/>
      <c r="X18" s="7"/>
      <c r="Y18" s="7"/>
      <c r="Z18" s="7"/>
      <c r="AA18" s="34" t="str">
        <f>R15</f>
        <v>BASILIO</v>
      </c>
      <c r="AB18" s="35" t="str">
        <f>S18</f>
        <v>DEMETRIUS</v>
      </c>
      <c r="AC18" s="7"/>
      <c r="AD18" s="7"/>
      <c r="AE18" s="7"/>
      <c r="AF18" s="7"/>
      <c r="AG18" s="7"/>
      <c r="AH18" s="7"/>
      <c r="AI18" s="7"/>
      <c r="AJ18" s="34" t="str">
        <f>AA15</f>
        <v>MARCELINHO</v>
      </c>
      <c r="AK18" s="35" t="str">
        <f>AB18</f>
        <v>DEMETRIUS</v>
      </c>
      <c r="AL18" s="7"/>
      <c r="AM18" s="7"/>
      <c r="AN18" s="7"/>
      <c r="AO18" s="7"/>
      <c r="AP18" s="7"/>
      <c r="AQ18" s="7"/>
      <c r="AR18" s="7"/>
      <c r="AS18" s="34" t="str">
        <f>AJ15</f>
        <v>PIVATO</v>
      </c>
      <c r="AU18" s="40">
        <f>IF(OR(D17="",F17=""),"",IF(D17&gt;F17,1,0))</f>
        <v>1</v>
      </c>
      <c r="AV18" s="40">
        <f>IF(OR(D17="",F17=""),"",IF(D17=F17,1,0))</f>
        <v>0</v>
      </c>
      <c r="AW18" s="40">
        <f>IF(OR(D17="",F17=""),"",IF(D17&lt;F17,1,0))</f>
        <v>0</v>
      </c>
      <c r="AX18" s="40">
        <f>IF(OR(D17="",F17=""),"",D17)</f>
        <v>5</v>
      </c>
      <c r="AY18" s="40">
        <f>IF(OR(D17="",F17=""),"",F17)</f>
        <v>3</v>
      </c>
      <c r="AZ18" s="40">
        <f>AW18</f>
        <v>0</v>
      </c>
      <c r="BA18" s="40">
        <f>AV18</f>
        <v>0</v>
      </c>
      <c r="BB18" s="40">
        <f>AU18</f>
        <v>1</v>
      </c>
      <c r="BC18" s="40">
        <f>AY18</f>
        <v>3</v>
      </c>
      <c r="BD18" s="40">
        <f>AX18</f>
        <v>5</v>
      </c>
      <c r="BF18" s="40">
        <f>IF(OR(M17="",O17=""),"",IF(M17&gt;O17,1,0))</f>
        <v>0</v>
      </c>
      <c r="BG18" s="40">
        <f>IF(OR(M17="",O17=""),"",IF(M17=O17,1,0))</f>
        <v>0</v>
      </c>
      <c r="BH18" s="40">
        <f>IF(OR(M17="",O17=""),"",IF(M17&lt;O17,1,0))</f>
        <v>1</v>
      </c>
      <c r="BI18" s="40">
        <f>IF(OR(M17="",O17=""),"",M17)</f>
        <v>4</v>
      </c>
      <c r="BJ18" s="40">
        <f>IF(OR(M17="",O17=""),"",O17)</f>
        <v>7</v>
      </c>
      <c r="BK18" s="40">
        <f>BH18</f>
        <v>1</v>
      </c>
      <c r="BL18" s="40">
        <f>BG18</f>
        <v>0</v>
      </c>
      <c r="BM18" s="40">
        <f>BF18</f>
        <v>0</v>
      </c>
      <c r="BN18" s="40">
        <f>BJ18</f>
        <v>7</v>
      </c>
      <c r="BO18" s="40">
        <f>BI18</f>
        <v>4</v>
      </c>
      <c r="BQ18" s="40">
        <f>IF(OR(V17="",X17=""),"",IF(V17&gt;X17,1,0))</f>
        <v>0</v>
      </c>
      <c r="BR18" s="40">
        <f>IF(OR(V17="",X17=""),"",IF(V17=X17,1,0))</f>
        <v>0</v>
      </c>
      <c r="BS18" s="40">
        <f>IF(OR(V17="",X17=""),"",IF(V17&lt;X17,1,0))</f>
        <v>1</v>
      </c>
      <c r="BT18" s="40">
        <f>IF(OR(V17="",X17=""),"",V17)</f>
        <v>2</v>
      </c>
      <c r="BU18" s="40">
        <f>IF(OR(V17="",X17=""),"",X17)</f>
        <v>5</v>
      </c>
      <c r="BV18" s="40">
        <f>BS18</f>
        <v>1</v>
      </c>
      <c r="BW18" s="40">
        <f>BR18</f>
        <v>0</v>
      </c>
      <c r="BX18" s="40">
        <f>BQ18</f>
        <v>0</v>
      </c>
      <c r="BY18" s="40">
        <f>BU18</f>
        <v>5</v>
      </c>
      <c r="BZ18" s="40">
        <f>BT18</f>
        <v>2</v>
      </c>
      <c r="CB18" s="40">
        <f>IF(OR(AE17="",AG17=""),"",IF(AE17&gt;AG17,1,0))</f>
        <v>0</v>
      </c>
      <c r="CC18" s="40">
        <f>IF(OR(AE17="",AG17=""),"",IF(AE17=AG17,1,0))</f>
        <v>0</v>
      </c>
      <c r="CD18" s="40">
        <f>IF(OR(AE17="",AG17=""),"",IF(AE17&lt;AG17,1,0))</f>
        <v>1</v>
      </c>
      <c r="CE18" s="40">
        <f>IF(OR(AE17="",AG17=""),"",AE17)</f>
        <v>5</v>
      </c>
      <c r="CF18" s="40">
        <f>IF(OR(AE17="",AG17=""),"",AG17)</f>
        <v>8</v>
      </c>
      <c r="CG18" s="40">
        <f>CD18</f>
        <v>1</v>
      </c>
      <c r="CH18" s="40">
        <f>CC18</f>
        <v>0</v>
      </c>
      <c r="CI18" s="40">
        <f>CB18</f>
        <v>0</v>
      </c>
      <c r="CJ18" s="40">
        <f>CF18</f>
        <v>8</v>
      </c>
      <c r="CK18" s="40">
        <f>CE18</f>
        <v>5</v>
      </c>
      <c r="CM18" s="40">
        <f>IF(OR(AN17="",AP17=""),"",IF(AN17&gt;AP17,1,0))</f>
        <v>0</v>
      </c>
      <c r="CN18" s="40">
        <f>IF(OR(AN17="",AP17=""),"",IF(AN17=AP17,1,0))</f>
        <v>0</v>
      </c>
      <c r="CO18" s="40">
        <f>IF(OR(AN17="",AP17=""),"",IF(AN17&lt;AP17,1,0))</f>
        <v>1</v>
      </c>
      <c r="CP18" s="40">
        <f>IF(OR(AN17="",AP17=""),"",AN17)</f>
        <v>3</v>
      </c>
      <c r="CQ18" s="40">
        <f>IF(OR(AN17="",AP17=""),"",AP17)</f>
        <v>5</v>
      </c>
      <c r="CR18" s="40">
        <f>CO18</f>
        <v>1</v>
      </c>
      <c r="CS18" s="40">
        <f>CN18</f>
        <v>0</v>
      </c>
      <c r="CT18" s="40">
        <f>CM18</f>
        <v>0</v>
      </c>
      <c r="CU18" s="40">
        <f>CQ18</f>
        <v>5</v>
      </c>
      <c r="CV18" s="40">
        <f>CP18</f>
        <v>3</v>
      </c>
    </row>
    <row r="19" spans="1:100" ht="16.5" customHeight="1" x14ac:dyDescent="0.2">
      <c r="A19" s="9">
        <f>A16+1</f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f>A19</f>
        <v>5</v>
      </c>
      <c r="K19" s="8" t="s">
        <v>0</v>
      </c>
      <c r="L19" s="10">
        <f>C16</f>
        <v>2</v>
      </c>
      <c r="M19" s="11"/>
      <c r="N19" s="11"/>
      <c r="O19" s="11"/>
      <c r="P19" s="11"/>
      <c r="Q19" s="12" t="s">
        <v>1</v>
      </c>
      <c r="R19" s="13">
        <v>1</v>
      </c>
      <c r="S19" s="9">
        <f>J19</f>
        <v>5</v>
      </c>
      <c r="T19" s="8" t="s">
        <v>0</v>
      </c>
      <c r="U19" s="10">
        <f>L16</f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f>S19</f>
        <v>5</v>
      </c>
      <c r="AC19" s="8" t="s">
        <v>0</v>
      </c>
      <c r="AD19" s="10">
        <f>U16</f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f>AB19</f>
        <v>5</v>
      </c>
      <c r="AL19" s="8" t="s">
        <v>0</v>
      </c>
      <c r="AM19" s="10">
        <f>AD16</f>
        <v>5</v>
      </c>
      <c r="AN19" s="11"/>
      <c r="AO19" s="11"/>
      <c r="AP19" s="11"/>
      <c r="AQ19" s="11"/>
      <c r="AR19" s="12" t="s">
        <v>1</v>
      </c>
      <c r="AS19" s="13">
        <v>4</v>
      </c>
    </row>
    <row r="20" spans="1:100" ht="21" customHeight="1" x14ac:dyDescent="0.2">
      <c r="A20" s="36"/>
      <c r="B20" s="8"/>
      <c r="C20" s="8"/>
      <c r="D20" s="33">
        <v>3</v>
      </c>
      <c r="E20" s="30" t="s">
        <v>0</v>
      </c>
      <c r="F20" s="33">
        <v>3</v>
      </c>
      <c r="G20" s="8"/>
      <c r="H20" s="8"/>
      <c r="I20" s="37"/>
      <c r="J20" s="36"/>
      <c r="K20" s="8"/>
      <c r="L20" s="8"/>
      <c r="M20" s="33">
        <v>3</v>
      </c>
      <c r="N20" s="30" t="s">
        <v>0</v>
      </c>
      <c r="O20" s="33">
        <v>3</v>
      </c>
      <c r="P20" s="8"/>
      <c r="Q20" s="8"/>
      <c r="R20" s="37"/>
      <c r="S20" s="36"/>
      <c r="T20" s="8"/>
      <c r="U20" s="8"/>
      <c r="V20" s="33">
        <v>6</v>
      </c>
      <c r="W20" s="30" t="s">
        <v>0</v>
      </c>
      <c r="X20" s="33">
        <v>2</v>
      </c>
      <c r="Y20" s="8"/>
      <c r="Z20" s="8"/>
      <c r="AA20" s="37"/>
      <c r="AB20" s="36"/>
      <c r="AC20" s="8"/>
      <c r="AD20" s="8"/>
      <c r="AE20" s="33">
        <v>3</v>
      </c>
      <c r="AF20" s="30" t="s">
        <v>0</v>
      </c>
      <c r="AG20" s="33">
        <v>2</v>
      </c>
      <c r="AH20" s="8"/>
      <c r="AI20" s="8"/>
      <c r="AJ20" s="37"/>
      <c r="AK20" s="36"/>
      <c r="AL20" s="8"/>
      <c r="AM20" s="8"/>
      <c r="AN20" s="33">
        <v>7</v>
      </c>
      <c r="AO20" s="30" t="s">
        <v>0</v>
      </c>
      <c r="AP20" s="33">
        <v>4</v>
      </c>
      <c r="AQ20" s="8"/>
      <c r="AR20" s="8"/>
      <c r="AS20" s="37"/>
    </row>
    <row r="21" spans="1:100" ht="16.5" customHeight="1" x14ac:dyDescent="0.2">
      <c r="A21" s="35" t="str">
        <f>VLOOKUP(A19,$A$23:$H$42,2,0)</f>
        <v>ALEXANDRE</v>
      </c>
      <c r="B21" s="7"/>
      <c r="C21" s="7"/>
      <c r="D21" s="7"/>
      <c r="E21" s="7"/>
      <c r="F21" s="7"/>
      <c r="G21" s="7"/>
      <c r="H21" s="7"/>
      <c r="I21" s="34" t="str">
        <f>VLOOKUP(C19,$M$23:$T$42,2,0)</f>
        <v>SIDNEY ALVES</v>
      </c>
      <c r="J21" s="35" t="str">
        <f>VLOOKUP(J19,$A$23:$H$42,2,0)</f>
        <v>ALEXANDRE</v>
      </c>
      <c r="K21" s="7"/>
      <c r="L21" s="7"/>
      <c r="M21" s="7"/>
      <c r="N21" s="7"/>
      <c r="O21" s="7"/>
      <c r="P21" s="7"/>
      <c r="Q21" s="7"/>
      <c r="R21" s="34" t="str">
        <f>I18</f>
        <v>CHARLEAUX</v>
      </c>
      <c r="S21" s="35" t="str">
        <f>J21</f>
        <v>ALEXANDRE</v>
      </c>
      <c r="T21" s="7"/>
      <c r="U21" s="7"/>
      <c r="V21" s="7"/>
      <c r="W21" s="7"/>
      <c r="X21" s="7"/>
      <c r="Y21" s="7"/>
      <c r="Z21" s="7"/>
      <c r="AA21" s="34" t="str">
        <f>R18</f>
        <v>WALNIR</v>
      </c>
      <c r="AB21" s="35" t="str">
        <f>S21</f>
        <v>ALEXANDRE</v>
      </c>
      <c r="AC21" s="7"/>
      <c r="AD21" s="7"/>
      <c r="AE21" s="7"/>
      <c r="AF21" s="7"/>
      <c r="AG21" s="7"/>
      <c r="AH21" s="7"/>
      <c r="AI21" s="7"/>
      <c r="AJ21" s="34" t="str">
        <f>AA18</f>
        <v>BASILIO</v>
      </c>
      <c r="AK21" s="35" t="str">
        <f>AB21</f>
        <v>ALEXANDRE</v>
      </c>
      <c r="AL21" s="7"/>
      <c r="AM21" s="7"/>
      <c r="AN21" s="7"/>
      <c r="AO21" s="7"/>
      <c r="AP21" s="7"/>
      <c r="AQ21" s="7"/>
      <c r="AR21" s="7"/>
      <c r="AS21" s="34" t="str">
        <f>AJ18</f>
        <v>MARCELINHO</v>
      </c>
      <c r="AU21" s="40">
        <f>IF(OR(D20="",F20=""),"",IF(D20&gt;F20,1,0))</f>
        <v>0</v>
      </c>
      <c r="AV21" s="40">
        <f>IF(OR(D20="",F20=""),"",IF(D20=F20,1,0))</f>
        <v>1</v>
      </c>
      <c r="AW21" s="40">
        <f>IF(OR(D20="",F20=""),"",IF(D20&lt;F20,1,0))</f>
        <v>0</v>
      </c>
      <c r="AX21" s="40">
        <f>IF(OR(D20="",F20=""),"",D20)</f>
        <v>3</v>
      </c>
      <c r="AY21" s="40">
        <f>IF(OR(D20="",F20=""),"",F20)</f>
        <v>3</v>
      </c>
      <c r="AZ21" s="40">
        <f>AW21</f>
        <v>0</v>
      </c>
      <c r="BA21" s="40">
        <f>AV21</f>
        <v>1</v>
      </c>
      <c r="BB21" s="40">
        <f>AU21</f>
        <v>0</v>
      </c>
      <c r="BC21" s="40">
        <f>AY21</f>
        <v>3</v>
      </c>
      <c r="BD21" s="40">
        <f>AX21</f>
        <v>3</v>
      </c>
      <c r="BF21" s="40">
        <f>IF(OR(M20="",O20=""),"",IF(M20&gt;O20,1,0))</f>
        <v>0</v>
      </c>
      <c r="BG21" s="40">
        <f>IF(OR(M20="",O20=""),"",IF(M20=O20,1,0))</f>
        <v>1</v>
      </c>
      <c r="BH21" s="40">
        <f>IF(OR(M20="",O20=""),"",IF(M20&lt;O20,1,0))</f>
        <v>0</v>
      </c>
      <c r="BI21" s="40">
        <f>IF(OR(M20="",O20=""),"",M20)</f>
        <v>3</v>
      </c>
      <c r="BJ21" s="40">
        <f>IF(OR(M20="",O20=""),"",O20)</f>
        <v>3</v>
      </c>
      <c r="BK21" s="40">
        <f>BH21</f>
        <v>0</v>
      </c>
      <c r="BL21" s="40">
        <f>BG21</f>
        <v>1</v>
      </c>
      <c r="BM21" s="40">
        <f>BF21</f>
        <v>0</v>
      </c>
      <c r="BN21" s="40">
        <f>BJ21</f>
        <v>3</v>
      </c>
      <c r="BO21" s="40">
        <f>BI21</f>
        <v>3</v>
      </c>
      <c r="BQ21" s="40">
        <f>IF(OR(V20="",X20=""),"",IF(V20&gt;X20,1,0))</f>
        <v>1</v>
      </c>
      <c r="BR21" s="40">
        <f>IF(OR(V20="",X20=""),"",IF(V20=X20,1,0))</f>
        <v>0</v>
      </c>
      <c r="BS21" s="40">
        <f>IF(OR(V20="",X20=""),"",IF(V20&lt;X20,1,0))</f>
        <v>0</v>
      </c>
      <c r="BT21" s="40">
        <f>IF(OR(V20="",X20=""),"",V20)</f>
        <v>6</v>
      </c>
      <c r="BU21" s="40">
        <f>IF(OR(V20="",X20=""),"",X20)</f>
        <v>2</v>
      </c>
      <c r="BV21" s="40">
        <f>BS21</f>
        <v>0</v>
      </c>
      <c r="BW21" s="40">
        <f>BR21</f>
        <v>0</v>
      </c>
      <c r="BX21" s="40">
        <f>BQ21</f>
        <v>1</v>
      </c>
      <c r="BY21" s="40">
        <f>BU21</f>
        <v>2</v>
      </c>
      <c r="BZ21" s="40">
        <f>BT21</f>
        <v>6</v>
      </c>
      <c r="CB21" s="40">
        <f>IF(OR(AE20="",AG20=""),"",IF(AE20&gt;AG20,1,0))</f>
        <v>1</v>
      </c>
      <c r="CC21" s="40">
        <f>IF(OR(AE20="",AG20=""),"",IF(AE20=AG20,1,0))</f>
        <v>0</v>
      </c>
      <c r="CD21" s="40">
        <f>IF(OR(AE20="",AG20=""),"",IF(AE20&lt;AG20,1,0))</f>
        <v>0</v>
      </c>
      <c r="CE21" s="40">
        <f>IF(OR(AE20="",AG20=""),"",AE20)</f>
        <v>3</v>
      </c>
      <c r="CF21" s="40">
        <f>IF(OR(AE20="",AG20=""),"",AG20)</f>
        <v>2</v>
      </c>
      <c r="CG21" s="40">
        <f>CD21</f>
        <v>0</v>
      </c>
      <c r="CH21" s="40">
        <f>CC21</f>
        <v>0</v>
      </c>
      <c r="CI21" s="40">
        <f>CB21</f>
        <v>1</v>
      </c>
      <c r="CJ21" s="40">
        <f>CF21</f>
        <v>2</v>
      </c>
      <c r="CK21" s="40">
        <f>CE21</f>
        <v>3</v>
      </c>
      <c r="CM21" s="40">
        <f>IF(OR(AN20="",AP20=""),"",IF(AN20&gt;AP20,1,0))</f>
        <v>1</v>
      </c>
      <c r="CN21" s="40">
        <f>IF(OR(AN20="",AP20=""),"",IF(AN20=AP20,1,0))</f>
        <v>0</v>
      </c>
      <c r="CO21" s="40">
        <f>IF(OR(AN20="",AP20=""),"",IF(AN20&lt;AP20,1,0))</f>
        <v>0</v>
      </c>
      <c r="CP21" s="40">
        <f>IF(OR(AN20="",AP20=""),"",AN20)</f>
        <v>7</v>
      </c>
      <c r="CQ21" s="40">
        <f>IF(OR(AN20="",AP20=""),"",AP20)</f>
        <v>4</v>
      </c>
      <c r="CR21" s="40">
        <f>CO21</f>
        <v>0</v>
      </c>
      <c r="CS21" s="40">
        <f>CN21</f>
        <v>0</v>
      </c>
      <c r="CT21" s="40">
        <f>CM21</f>
        <v>1</v>
      </c>
      <c r="CU21" s="40">
        <f>CQ21</f>
        <v>4</v>
      </c>
      <c r="CV21" s="40">
        <f>CP21</f>
        <v>7</v>
      </c>
    </row>
    <row r="22" spans="1:100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05"/>
    </row>
    <row r="23" spans="1:100" s="25" customFormat="1" ht="21" customHeight="1" x14ac:dyDescent="0.25">
      <c r="A23" s="22">
        <v>1</v>
      </c>
      <c r="B23" s="113" t="s">
        <v>94</v>
      </c>
      <c r="C23" s="114"/>
      <c r="D23" s="114"/>
      <c r="E23" s="114"/>
      <c r="F23" s="114"/>
      <c r="G23" s="114"/>
      <c r="H23" s="115"/>
      <c r="I23" s="26" t="s">
        <v>8</v>
      </c>
      <c r="J23" s="24"/>
      <c r="K23" s="116">
        <v>1160</v>
      </c>
      <c r="L23" s="117"/>
      <c r="M23" s="22">
        <v>1</v>
      </c>
      <c r="N23" s="113" t="s">
        <v>102</v>
      </c>
      <c r="O23" s="114"/>
      <c r="P23" s="114"/>
      <c r="Q23" s="114"/>
      <c r="R23" s="114"/>
      <c r="S23" s="114"/>
      <c r="T23" s="114"/>
      <c r="U23" s="26" t="s">
        <v>22</v>
      </c>
      <c r="V23" s="24"/>
      <c r="W23" s="116">
        <v>1237</v>
      </c>
      <c r="X23" s="117"/>
      <c r="AE23" s="31" t="s">
        <v>19</v>
      </c>
      <c r="AF23" s="23"/>
      <c r="AG23" s="125">
        <v>45535</v>
      </c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</row>
    <row r="24" spans="1:100" s="25" customFormat="1" ht="21" customHeight="1" x14ac:dyDescent="0.25">
      <c r="A24" s="22">
        <v>2</v>
      </c>
      <c r="B24" s="113" t="s">
        <v>95</v>
      </c>
      <c r="C24" s="114"/>
      <c r="D24" s="114"/>
      <c r="E24" s="114"/>
      <c r="F24" s="114"/>
      <c r="G24" s="114"/>
      <c r="H24" s="115"/>
      <c r="I24" s="26" t="s">
        <v>8</v>
      </c>
      <c r="J24" s="24"/>
      <c r="K24" s="116">
        <v>1044</v>
      </c>
      <c r="L24" s="117"/>
      <c r="M24" s="22">
        <v>2</v>
      </c>
      <c r="N24" s="113" t="s">
        <v>103</v>
      </c>
      <c r="O24" s="114"/>
      <c r="P24" s="114"/>
      <c r="Q24" s="114"/>
      <c r="R24" s="114"/>
      <c r="S24" s="114"/>
      <c r="T24" s="114"/>
      <c r="U24" s="26" t="s">
        <v>22</v>
      </c>
      <c r="V24" s="24"/>
      <c r="W24" s="116">
        <v>171</v>
      </c>
      <c r="X24" s="117"/>
    </row>
    <row r="25" spans="1:100" s="25" customFormat="1" ht="21" customHeight="1" x14ac:dyDescent="0.25">
      <c r="A25" s="22">
        <v>3</v>
      </c>
      <c r="B25" s="113" t="s">
        <v>96</v>
      </c>
      <c r="C25" s="114"/>
      <c r="D25" s="114"/>
      <c r="E25" s="114"/>
      <c r="F25" s="114"/>
      <c r="G25" s="114"/>
      <c r="H25" s="115"/>
      <c r="I25" s="26" t="s">
        <v>8</v>
      </c>
      <c r="J25" s="24"/>
      <c r="K25" s="116">
        <v>1159</v>
      </c>
      <c r="L25" s="117"/>
      <c r="M25" s="22">
        <v>3</v>
      </c>
      <c r="N25" s="113" t="s">
        <v>104</v>
      </c>
      <c r="O25" s="114"/>
      <c r="P25" s="114"/>
      <c r="Q25" s="114"/>
      <c r="R25" s="114"/>
      <c r="S25" s="114"/>
      <c r="T25" s="114"/>
      <c r="U25" s="26" t="s">
        <v>22</v>
      </c>
      <c r="V25" s="24"/>
      <c r="W25" s="116">
        <v>1722</v>
      </c>
      <c r="X25" s="117"/>
      <c r="AA25" s="32" t="s">
        <v>21</v>
      </c>
    </row>
    <row r="26" spans="1:100" s="25" customFormat="1" ht="21" customHeight="1" x14ac:dyDescent="0.25">
      <c r="A26" s="22">
        <v>4</v>
      </c>
      <c r="B26" s="113" t="s">
        <v>97</v>
      </c>
      <c r="C26" s="114"/>
      <c r="D26" s="114"/>
      <c r="E26" s="114"/>
      <c r="F26" s="114"/>
      <c r="G26" s="114"/>
      <c r="H26" s="115"/>
      <c r="I26" s="26" t="s">
        <v>8</v>
      </c>
      <c r="J26" s="24"/>
      <c r="K26" s="116">
        <v>986</v>
      </c>
      <c r="L26" s="117"/>
      <c r="M26" s="22">
        <v>4</v>
      </c>
      <c r="N26" s="113" t="s">
        <v>105</v>
      </c>
      <c r="O26" s="114"/>
      <c r="P26" s="114"/>
      <c r="Q26" s="114"/>
      <c r="R26" s="114"/>
      <c r="S26" s="114"/>
      <c r="T26" s="114"/>
      <c r="U26" s="26" t="s">
        <v>22</v>
      </c>
      <c r="V26" s="24"/>
      <c r="W26" s="116">
        <v>1532</v>
      </c>
      <c r="X26" s="117"/>
      <c r="AA26" s="119" t="s">
        <v>92</v>
      </c>
      <c r="AB26" s="120"/>
      <c r="AC26" s="120"/>
      <c r="AD26" s="120"/>
      <c r="AE26" s="120"/>
      <c r="AF26" s="120"/>
      <c r="AG26" s="121"/>
      <c r="AH26" s="126">
        <f>AQ4</f>
        <v>33</v>
      </c>
      <c r="AI26" s="127"/>
      <c r="AJ26" s="130" t="s">
        <v>3</v>
      </c>
      <c r="AK26" s="131">
        <f>AS4</f>
        <v>17</v>
      </c>
      <c r="AL26" s="126"/>
      <c r="AM26" s="119">
        <v>2004</v>
      </c>
      <c r="AN26" s="120"/>
      <c r="AO26" s="120"/>
      <c r="AP26" s="120"/>
      <c r="AQ26" s="120"/>
      <c r="AR26" s="120"/>
      <c r="AS26" s="121"/>
    </row>
    <row r="27" spans="1:100" s="25" customFormat="1" ht="21" customHeight="1" x14ac:dyDescent="0.25">
      <c r="A27" s="22">
        <v>5</v>
      </c>
      <c r="B27" s="113" t="s">
        <v>98</v>
      </c>
      <c r="C27" s="114"/>
      <c r="D27" s="114"/>
      <c r="E27" s="114"/>
      <c r="F27" s="114"/>
      <c r="G27" s="114"/>
      <c r="H27" s="115"/>
      <c r="I27" s="26" t="s">
        <v>8</v>
      </c>
      <c r="J27" s="24"/>
      <c r="K27" s="116">
        <v>2483</v>
      </c>
      <c r="L27" s="117"/>
      <c r="M27" s="22">
        <v>5</v>
      </c>
      <c r="N27" s="113" t="s">
        <v>106</v>
      </c>
      <c r="O27" s="114"/>
      <c r="P27" s="114"/>
      <c r="Q27" s="114"/>
      <c r="R27" s="114"/>
      <c r="S27" s="114"/>
      <c r="T27" s="114"/>
      <c r="U27" s="26" t="s">
        <v>22</v>
      </c>
      <c r="V27" s="24"/>
      <c r="W27" s="116">
        <v>1962</v>
      </c>
      <c r="X27" s="117"/>
      <c r="Y27" s="29"/>
      <c r="Z27" s="29"/>
      <c r="AA27" s="122"/>
      <c r="AB27" s="123"/>
      <c r="AC27" s="123"/>
      <c r="AD27" s="123"/>
      <c r="AE27" s="123"/>
      <c r="AF27" s="123"/>
      <c r="AG27" s="124"/>
      <c r="AH27" s="128"/>
      <c r="AI27" s="129"/>
      <c r="AJ27" s="130"/>
      <c r="AK27" s="132"/>
      <c r="AL27" s="128"/>
      <c r="AM27" s="122"/>
      <c r="AN27" s="123"/>
      <c r="AO27" s="123"/>
      <c r="AP27" s="123"/>
      <c r="AQ27" s="123"/>
      <c r="AR27" s="123"/>
      <c r="AS27" s="124"/>
    </row>
    <row r="28" spans="1:100" s="25" customFormat="1" ht="21" customHeight="1" x14ac:dyDescent="0.25">
      <c r="A28" s="22" t="s">
        <v>9</v>
      </c>
      <c r="B28" s="113" t="s">
        <v>99</v>
      </c>
      <c r="C28" s="114"/>
      <c r="D28" s="114"/>
      <c r="E28" s="114"/>
      <c r="F28" s="114"/>
      <c r="G28" s="114"/>
      <c r="H28" s="115"/>
      <c r="I28" s="26" t="s">
        <v>8</v>
      </c>
      <c r="J28" s="24"/>
      <c r="K28" s="116">
        <v>2128</v>
      </c>
      <c r="L28" s="117"/>
      <c r="M28" s="22" t="s">
        <v>9</v>
      </c>
      <c r="N28" s="113" t="s">
        <v>107</v>
      </c>
      <c r="O28" s="114"/>
      <c r="P28" s="114"/>
      <c r="Q28" s="114"/>
      <c r="R28" s="114"/>
      <c r="S28" s="114"/>
      <c r="T28" s="114"/>
      <c r="U28" s="26" t="s">
        <v>22</v>
      </c>
      <c r="V28" s="24"/>
      <c r="W28" s="116">
        <v>167</v>
      </c>
      <c r="X28" s="117"/>
      <c r="Y28" s="29"/>
      <c r="Z28" s="29"/>
      <c r="AA28" s="29"/>
      <c r="AB28" s="29"/>
    </row>
    <row r="29" spans="1:100" s="25" customFormat="1" ht="21" customHeight="1" x14ac:dyDescent="0.25">
      <c r="A29" s="22" t="s">
        <v>10</v>
      </c>
      <c r="B29" s="113" t="s">
        <v>100</v>
      </c>
      <c r="C29" s="114"/>
      <c r="D29" s="114"/>
      <c r="E29" s="114"/>
      <c r="F29" s="114"/>
      <c r="G29" s="114"/>
      <c r="H29" s="115"/>
      <c r="I29" s="26" t="s">
        <v>8</v>
      </c>
      <c r="J29" s="24"/>
      <c r="K29" s="116">
        <v>2127</v>
      </c>
      <c r="L29" s="117"/>
      <c r="M29" s="22" t="s">
        <v>10</v>
      </c>
      <c r="N29" s="113" t="s">
        <v>108</v>
      </c>
      <c r="O29" s="114"/>
      <c r="P29" s="114"/>
      <c r="Q29" s="114"/>
      <c r="R29" s="114"/>
      <c r="S29" s="114"/>
      <c r="T29" s="114"/>
      <c r="U29" s="26" t="s">
        <v>22</v>
      </c>
      <c r="V29" s="24"/>
      <c r="W29" s="116">
        <v>2361</v>
      </c>
      <c r="X29" s="117"/>
      <c r="Y29" s="29"/>
      <c r="Z29" s="29"/>
      <c r="AA29" s="101"/>
      <c r="AB29" s="101"/>
      <c r="AC29" s="101"/>
      <c r="AD29" s="101"/>
      <c r="AE29" s="101"/>
      <c r="AF29" s="101"/>
      <c r="AG29" s="101"/>
      <c r="AM29" s="101"/>
      <c r="AN29" s="101"/>
      <c r="AO29" s="101"/>
      <c r="AP29" s="101"/>
      <c r="AQ29" s="101"/>
      <c r="AR29" s="101"/>
      <c r="AS29" s="101"/>
    </row>
    <row r="30" spans="1:100" s="25" customFormat="1" ht="21" customHeight="1" x14ac:dyDescent="0.25">
      <c r="A30" s="22" t="s">
        <v>11</v>
      </c>
      <c r="B30" s="113" t="s">
        <v>101</v>
      </c>
      <c r="C30" s="114"/>
      <c r="D30" s="114"/>
      <c r="E30" s="114"/>
      <c r="F30" s="114"/>
      <c r="G30" s="114"/>
      <c r="H30" s="115"/>
      <c r="I30" s="26" t="s">
        <v>8</v>
      </c>
      <c r="J30" s="24"/>
      <c r="K30" s="116">
        <v>2400</v>
      </c>
      <c r="L30" s="117"/>
      <c r="M30" s="22" t="s">
        <v>11</v>
      </c>
      <c r="N30" s="113" t="s">
        <v>109</v>
      </c>
      <c r="O30" s="114"/>
      <c r="P30" s="114"/>
      <c r="Q30" s="114"/>
      <c r="R30" s="114"/>
      <c r="S30" s="114"/>
      <c r="T30" s="114"/>
      <c r="U30" s="26" t="s">
        <v>22</v>
      </c>
      <c r="V30" s="24"/>
      <c r="W30" s="116">
        <v>2595</v>
      </c>
      <c r="X30" s="117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100" s="25" customFormat="1" ht="21" customHeight="1" x14ac:dyDescent="0.25">
      <c r="A31" s="22" t="s">
        <v>12</v>
      </c>
      <c r="B31" s="113"/>
      <c r="C31" s="114"/>
      <c r="D31" s="114"/>
      <c r="E31" s="114"/>
      <c r="F31" s="114"/>
      <c r="G31" s="114"/>
      <c r="H31" s="115"/>
      <c r="I31" s="26" t="s">
        <v>8</v>
      </c>
      <c r="J31" s="24"/>
      <c r="K31" s="116"/>
      <c r="L31" s="117"/>
      <c r="M31" s="22" t="s">
        <v>12</v>
      </c>
      <c r="N31" s="113"/>
      <c r="O31" s="114"/>
      <c r="P31" s="114"/>
      <c r="Q31" s="114"/>
      <c r="R31" s="114"/>
      <c r="S31" s="114"/>
      <c r="T31" s="114"/>
      <c r="U31" s="26" t="s">
        <v>22</v>
      </c>
      <c r="V31" s="24"/>
      <c r="W31" s="116"/>
      <c r="X31" s="117"/>
      <c r="Y31" s="29"/>
      <c r="Z31" s="29"/>
      <c r="AA31" s="29"/>
      <c r="AB31" s="29"/>
      <c r="AG31" s="101"/>
      <c r="AH31" s="101"/>
      <c r="AI31" s="101"/>
      <c r="AJ31" s="101"/>
      <c r="AK31" s="101"/>
      <c r="AL31" s="101"/>
      <c r="AM31" s="101"/>
      <c r="AN31" s="101"/>
    </row>
    <row r="32" spans="1:100" s="25" customFormat="1" ht="21" customHeight="1" x14ac:dyDescent="0.25">
      <c r="A32" s="22" t="s">
        <v>13</v>
      </c>
      <c r="B32" s="113"/>
      <c r="C32" s="114"/>
      <c r="D32" s="114"/>
      <c r="E32" s="114"/>
      <c r="F32" s="114"/>
      <c r="G32" s="114"/>
      <c r="H32" s="115"/>
      <c r="I32" s="26" t="s">
        <v>8</v>
      </c>
      <c r="J32" s="24"/>
      <c r="K32" s="116"/>
      <c r="L32" s="117"/>
      <c r="M32" s="22" t="s">
        <v>13</v>
      </c>
      <c r="N32" s="113"/>
      <c r="O32" s="114"/>
      <c r="P32" s="114"/>
      <c r="Q32" s="114"/>
      <c r="R32" s="114"/>
      <c r="S32" s="114"/>
      <c r="T32" s="114"/>
      <c r="U32" s="26" t="s">
        <v>22</v>
      </c>
      <c r="V32" s="24"/>
      <c r="W32" s="116"/>
      <c r="X32" s="117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1:40" s="25" customFormat="1" ht="21" customHeight="1" outlineLevel="1" x14ac:dyDescent="0.25">
      <c r="A33" s="22" t="s">
        <v>80</v>
      </c>
      <c r="B33" s="113"/>
      <c r="C33" s="114"/>
      <c r="D33" s="114"/>
      <c r="E33" s="114"/>
      <c r="F33" s="114"/>
      <c r="G33" s="114"/>
      <c r="H33" s="115"/>
      <c r="I33" s="26" t="s">
        <v>8</v>
      </c>
      <c r="J33" s="24"/>
      <c r="K33" s="116"/>
      <c r="L33" s="117"/>
      <c r="M33" s="22" t="s">
        <v>80</v>
      </c>
      <c r="N33" s="113"/>
      <c r="O33" s="114"/>
      <c r="P33" s="114"/>
      <c r="Q33" s="114"/>
      <c r="R33" s="114"/>
      <c r="S33" s="114"/>
      <c r="T33" s="114"/>
      <c r="U33" s="26" t="s">
        <v>22</v>
      </c>
      <c r="V33" s="24"/>
      <c r="W33" s="116"/>
      <c r="X33" s="117"/>
      <c r="Y33" s="29"/>
      <c r="Z33" s="29"/>
      <c r="AA33" s="29"/>
      <c r="AB33" s="29"/>
      <c r="AG33" s="28"/>
      <c r="AH33" s="27"/>
      <c r="AI33" s="27"/>
      <c r="AJ33" s="27"/>
      <c r="AK33" s="27"/>
      <c r="AL33" s="27"/>
      <c r="AM33" s="27"/>
      <c r="AN33" s="27"/>
    </row>
    <row r="34" spans="1:40" s="25" customFormat="1" ht="21" customHeight="1" outlineLevel="1" x14ac:dyDescent="0.25">
      <c r="A34" s="22" t="s">
        <v>81</v>
      </c>
      <c r="B34" s="113"/>
      <c r="C34" s="114"/>
      <c r="D34" s="114"/>
      <c r="E34" s="114"/>
      <c r="F34" s="114"/>
      <c r="G34" s="114"/>
      <c r="H34" s="115"/>
      <c r="I34" s="26" t="s">
        <v>8</v>
      </c>
      <c r="J34" s="24"/>
      <c r="K34" s="116"/>
      <c r="L34" s="117"/>
      <c r="M34" s="22" t="s">
        <v>81</v>
      </c>
      <c r="N34" s="113"/>
      <c r="O34" s="114"/>
      <c r="P34" s="114"/>
      <c r="Q34" s="114"/>
      <c r="R34" s="114"/>
      <c r="S34" s="114"/>
      <c r="T34" s="114"/>
      <c r="U34" s="26" t="s">
        <v>22</v>
      </c>
      <c r="V34" s="24"/>
      <c r="W34" s="116"/>
      <c r="X34" s="117"/>
      <c r="Y34" s="29"/>
      <c r="Z34" s="29"/>
      <c r="AA34" s="29"/>
      <c r="AB34" s="29"/>
      <c r="AG34" s="28"/>
      <c r="AH34" s="27"/>
      <c r="AI34" s="27"/>
      <c r="AJ34" s="27"/>
      <c r="AK34" s="27"/>
      <c r="AL34" s="27"/>
      <c r="AM34" s="27"/>
      <c r="AN34" s="27"/>
    </row>
    <row r="35" spans="1:40" s="25" customFormat="1" ht="21" customHeight="1" outlineLevel="1" x14ac:dyDescent="0.25">
      <c r="A35" s="22" t="s">
        <v>82</v>
      </c>
      <c r="B35" s="113"/>
      <c r="C35" s="114"/>
      <c r="D35" s="114"/>
      <c r="E35" s="114"/>
      <c r="F35" s="114"/>
      <c r="G35" s="114"/>
      <c r="H35" s="115"/>
      <c r="I35" s="26" t="s">
        <v>8</v>
      </c>
      <c r="J35" s="24"/>
      <c r="K35" s="116"/>
      <c r="L35" s="117"/>
      <c r="M35" s="22" t="s">
        <v>82</v>
      </c>
      <c r="N35" s="113"/>
      <c r="O35" s="114"/>
      <c r="P35" s="114"/>
      <c r="Q35" s="114"/>
      <c r="R35" s="114"/>
      <c r="S35" s="114"/>
      <c r="T35" s="114"/>
      <c r="U35" s="26" t="s">
        <v>22</v>
      </c>
      <c r="V35" s="24"/>
      <c r="W35" s="116"/>
      <c r="X35" s="117"/>
      <c r="Y35" s="29"/>
      <c r="Z35" s="29"/>
      <c r="AA35" s="29"/>
      <c r="AB35" s="29"/>
      <c r="AG35" s="28"/>
      <c r="AH35" s="27"/>
      <c r="AI35" s="27"/>
      <c r="AJ35" s="27"/>
      <c r="AK35" s="27"/>
      <c r="AL35" s="27"/>
      <c r="AM35" s="27"/>
      <c r="AN35" s="27"/>
    </row>
    <row r="36" spans="1:40" s="25" customFormat="1" ht="21" customHeight="1" outlineLevel="1" x14ac:dyDescent="0.25">
      <c r="A36" s="22" t="s">
        <v>83</v>
      </c>
      <c r="B36" s="113"/>
      <c r="C36" s="114"/>
      <c r="D36" s="114"/>
      <c r="E36" s="114"/>
      <c r="F36" s="114"/>
      <c r="G36" s="114"/>
      <c r="H36" s="115"/>
      <c r="I36" s="26" t="s">
        <v>8</v>
      </c>
      <c r="J36" s="24"/>
      <c r="K36" s="116"/>
      <c r="L36" s="117"/>
      <c r="M36" s="22" t="s">
        <v>83</v>
      </c>
      <c r="N36" s="113"/>
      <c r="O36" s="114"/>
      <c r="P36" s="114"/>
      <c r="Q36" s="114"/>
      <c r="R36" s="114"/>
      <c r="S36" s="114"/>
      <c r="T36" s="114"/>
      <c r="U36" s="26" t="s">
        <v>22</v>
      </c>
      <c r="V36" s="24"/>
      <c r="W36" s="116"/>
      <c r="X36" s="117"/>
      <c r="Y36" s="29"/>
      <c r="Z36" s="29"/>
      <c r="AA36" s="29"/>
      <c r="AB36" s="29"/>
      <c r="AG36" s="28"/>
      <c r="AH36" s="27"/>
      <c r="AI36" s="27"/>
      <c r="AJ36" s="27"/>
      <c r="AK36" s="27"/>
      <c r="AL36" s="27"/>
      <c r="AM36" s="27"/>
      <c r="AN36" s="27"/>
    </row>
    <row r="37" spans="1:40" s="25" customFormat="1" ht="21" customHeight="1" outlineLevel="1" x14ac:dyDescent="0.25">
      <c r="A37" s="22" t="s">
        <v>84</v>
      </c>
      <c r="B37" s="113"/>
      <c r="C37" s="114"/>
      <c r="D37" s="114"/>
      <c r="E37" s="114"/>
      <c r="F37" s="114"/>
      <c r="G37" s="114"/>
      <c r="H37" s="115"/>
      <c r="I37" s="26" t="s">
        <v>8</v>
      </c>
      <c r="J37" s="24"/>
      <c r="K37" s="116"/>
      <c r="L37" s="117"/>
      <c r="M37" s="22" t="s">
        <v>84</v>
      </c>
      <c r="N37" s="113"/>
      <c r="O37" s="114"/>
      <c r="P37" s="114"/>
      <c r="Q37" s="114"/>
      <c r="R37" s="114"/>
      <c r="S37" s="114"/>
      <c r="T37" s="114"/>
      <c r="U37" s="26" t="s">
        <v>22</v>
      </c>
      <c r="V37" s="24"/>
      <c r="W37" s="116"/>
      <c r="X37" s="117"/>
      <c r="Y37" s="29"/>
      <c r="Z37" s="29"/>
      <c r="AA37" s="29"/>
      <c r="AB37" s="29"/>
      <c r="AG37" s="28"/>
      <c r="AH37" s="27"/>
      <c r="AI37" s="27"/>
      <c r="AJ37" s="27"/>
      <c r="AK37" s="27"/>
      <c r="AL37" s="27"/>
      <c r="AM37" s="27"/>
      <c r="AN37" s="27"/>
    </row>
    <row r="38" spans="1:40" s="25" customFormat="1" ht="21" customHeight="1" outlineLevel="1" x14ac:dyDescent="0.25">
      <c r="A38" s="22" t="s">
        <v>85</v>
      </c>
      <c r="B38" s="113"/>
      <c r="C38" s="114"/>
      <c r="D38" s="114"/>
      <c r="E38" s="114"/>
      <c r="F38" s="114"/>
      <c r="G38" s="114"/>
      <c r="H38" s="115"/>
      <c r="I38" s="26" t="s">
        <v>8</v>
      </c>
      <c r="J38" s="24"/>
      <c r="K38" s="116"/>
      <c r="L38" s="117"/>
      <c r="M38" s="22" t="s">
        <v>85</v>
      </c>
      <c r="N38" s="113"/>
      <c r="O38" s="114"/>
      <c r="P38" s="114"/>
      <c r="Q38" s="114"/>
      <c r="R38" s="114"/>
      <c r="S38" s="114"/>
      <c r="T38" s="114"/>
      <c r="U38" s="26" t="s">
        <v>22</v>
      </c>
      <c r="V38" s="24"/>
      <c r="W38" s="116"/>
      <c r="X38" s="117"/>
      <c r="Y38" s="29"/>
      <c r="Z38" s="29"/>
      <c r="AA38" s="29"/>
      <c r="AB38" s="29"/>
      <c r="AG38" s="28"/>
      <c r="AH38" s="27"/>
      <c r="AI38" s="27"/>
      <c r="AJ38" s="27"/>
      <c r="AK38" s="27"/>
      <c r="AL38" s="27"/>
      <c r="AM38" s="27"/>
      <c r="AN38" s="27"/>
    </row>
    <row r="39" spans="1:40" s="25" customFormat="1" ht="21" customHeight="1" outlineLevel="1" x14ac:dyDescent="0.25">
      <c r="A39" s="22" t="s">
        <v>86</v>
      </c>
      <c r="B39" s="113"/>
      <c r="C39" s="114"/>
      <c r="D39" s="114"/>
      <c r="E39" s="114"/>
      <c r="F39" s="114"/>
      <c r="G39" s="114"/>
      <c r="H39" s="115"/>
      <c r="I39" s="26" t="s">
        <v>8</v>
      </c>
      <c r="J39" s="24"/>
      <c r="K39" s="116"/>
      <c r="L39" s="117"/>
      <c r="M39" s="22" t="s">
        <v>86</v>
      </c>
      <c r="N39" s="113"/>
      <c r="O39" s="114"/>
      <c r="P39" s="114"/>
      <c r="Q39" s="114"/>
      <c r="R39" s="114"/>
      <c r="S39" s="114"/>
      <c r="T39" s="114"/>
      <c r="U39" s="26" t="s">
        <v>22</v>
      </c>
      <c r="V39" s="24"/>
      <c r="W39" s="116"/>
      <c r="X39" s="117"/>
      <c r="Y39" s="29"/>
      <c r="Z39" s="29"/>
      <c r="AA39" s="29"/>
      <c r="AB39" s="29"/>
      <c r="AG39" s="28"/>
      <c r="AH39" s="27"/>
      <c r="AI39" s="27"/>
      <c r="AJ39" s="27"/>
      <c r="AK39" s="27"/>
      <c r="AL39" s="27"/>
      <c r="AM39" s="27"/>
      <c r="AN39" s="27"/>
    </row>
    <row r="40" spans="1:40" s="25" customFormat="1" ht="21" customHeight="1" outlineLevel="1" x14ac:dyDescent="0.25">
      <c r="A40" s="22" t="s">
        <v>87</v>
      </c>
      <c r="B40" s="113"/>
      <c r="C40" s="114"/>
      <c r="D40" s="114"/>
      <c r="E40" s="114"/>
      <c r="F40" s="114"/>
      <c r="G40" s="114"/>
      <c r="H40" s="115"/>
      <c r="I40" s="26" t="s">
        <v>8</v>
      </c>
      <c r="J40" s="24"/>
      <c r="K40" s="116"/>
      <c r="L40" s="117"/>
      <c r="M40" s="22" t="s">
        <v>87</v>
      </c>
      <c r="N40" s="113"/>
      <c r="O40" s="114"/>
      <c r="P40" s="114"/>
      <c r="Q40" s="114"/>
      <c r="R40" s="114"/>
      <c r="S40" s="114"/>
      <c r="T40" s="114"/>
      <c r="U40" s="26" t="s">
        <v>22</v>
      </c>
      <c r="V40" s="24"/>
      <c r="W40" s="116"/>
      <c r="X40" s="117"/>
      <c r="Y40" s="29"/>
      <c r="Z40" s="29"/>
      <c r="AA40" s="29"/>
      <c r="AB40" s="29"/>
      <c r="AG40" s="28"/>
      <c r="AH40" s="27"/>
      <c r="AI40" s="27"/>
      <c r="AJ40" s="27"/>
      <c r="AK40" s="27"/>
      <c r="AL40" s="27"/>
      <c r="AM40" s="27"/>
      <c r="AN40" s="27"/>
    </row>
    <row r="41" spans="1:40" s="25" customFormat="1" ht="21" customHeight="1" outlineLevel="1" x14ac:dyDescent="0.25">
      <c r="A41" s="22" t="s">
        <v>88</v>
      </c>
      <c r="B41" s="113"/>
      <c r="C41" s="114"/>
      <c r="D41" s="114"/>
      <c r="E41" s="114"/>
      <c r="F41" s="114"/>
      <c r="G41" s="114"/>
      <c r="H41" s="115"/>
      <c r="I41" s="26" t="s">
        <v>8</v>
      </c>
      <c r="J41" s="24"/>
      <c r="K41" s="116"/>
      <c r="L41" s="117"/>
      <c r="M41" s="22" t="s">
        <v>88</v>
      </c>
      <c r="N41" s="113"/>
      <c r="O41" s="114"/>
      <c r="P41" s="114"/>
      <c r="Q41" s="114"/>
      <c r="R41" s="114"/>
      <c r="S41" s="114"/>
      <c r="T41" s="114"/>
      <c r="U41" s="26" t="s">
        <v>22</v>
      </c>
      <c r="V41" s="24"/>
      <c r="W41" s="116"/>
      <c r="X41" s="117"/>
      <c r="Y41" s="29"/>
      <c r="Z41" s="29"/>
      <c r="AA41" s="29"/>
      <c r="AB41" s="29"/>
      <c r="AG41" s="28"/>
      <c r="AH41" s="27"/>
      <c r="AI41" s="27"/>
      <c r="AJ41" s="27"/>
      <c r="AK41" s="27"/>
      <c r="AL41" s="27"/>
      <c r="AM41" s="27"/>
      <c r="AN41" s="27"/>
    </row>
    <row r="42" spans="1:40" s="25" customFormat="1" ht="21" customHeight="1" outlineLevel="1" x14ac:dyDescent="0.25">
      <c r="A42" s="22" t="s">
        <v>89</v>
      </c>
      <c r="B42" s="113"/>
      <c r="C42" s="114"/>
      <c r="D42" s="114"/>
      <c r="E42" s="114"/>
      <c r="F42" s="114"/>
      <c r="G42" s="114"/>
      <c r="H42" s="115"/>
      <c r="I42" s="26" t="s">
        <v>8</v>
      </c>
      <c r="J42" s="24"/>
      <c r="K42" s="116"/>
      <c r="L42" s="117"/>
      <c r="M42" s="22" t="s">
        <v>89</v>
      </c>
      <c r="N42" s="113"/>
      <c r="O42" s="114"/>
      <c r="P42" s="114"/>
      <c r="Q42" s="114"/>
      <c r="R42" s="114"/>
      <c r="S42" s="114"/>
      <c r="T42" s="114"/>
      <c r="U42" s="26" t="s">
        <v>22</v>
      </c>
      <c r="V42" s="24"/>
      <c r="W42" s="116"/>
      <c r="X42" s="117"/>
      <c r="Y42" s="29"/>
      <c r="Z42" s="29"/>
      <c r="AA42" s="29"/>
      <c r="AB42" s="29"/>
      <c r="AG42" s="28"/>
      <c r="AH42" s="27"/>
      <c r="AI42" s="27"/>
      <c r="AJ42" s="27"/>
      <c r="AK42" s="27"/>
      <c r="AL42" s="27"/>
      <c r="AM42" s="27"/>
      <c r="AN42" s="27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W25:X25"/>
    <mergeCell ref="W26:X26"/>
    <mergeCell ref="AK26:AL27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B28:H28"/>
    <mergeCell ref="B29:H29"/>
    <mergeCell ref="N28:T28"/>
    <mergeCell ref="K29:L29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AQ1:AS1"/>
    <mergeCell ref="B24:H24"/>
    <mergeCell ref="B25:H25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 xr:uid="{00000000-0002-0000-0100-000000000000}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 xr:uid="{00000000-0002-0000-0100-000001000000}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 xr:uid="{00000000-0002-0000-0100-000002000000}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50"/>
  <sheetViews>
    <sheetView showGridLines="0" zoomScaleNormal="100" workbookViewId="0">
      <selection activeCell="C9" sqref="C9"/>
    </sheetView>
  </sheetViews>
  <sheetFormatPr defaultColWidth="7.7109375" defaultRowHeight="12.75" outlineLevelRow="1" outlineLevelCol="1" x14ac:dyDescent="0.2"/>
  <cols>
    <col min="1" max="1" width="6.7109375" style="44" customWidth="1"/>
    <col min="2" max="2" width="7.7109375" style="55" customWidth="1"/>
    <col min="3" max="3" width="18.7109375" style="44" customWidth="1"/>
    <col min="4" max="12" width="6.7109375" style="44" customWidth="1"/>
    <col min="13" max="13" width="7.7109375" style="44"/>
    <col min="14" max="14" width="18.85546875" style="44" hidden="1" customWidth="1" outlineLevel="1"/>
    <col min="15" max="15" width="7.7109375" style="44" collapsed="1"/>
    <col min="16" max="16384" width="7.7109375" style="44"/>
  </cols>
  <sheetData>
    <row r="1" spans="1:14" ht="25.5" x14ac:dyDescent="0.2">
      <c r="C1" s="45" t="s">
        <v>51</v>
      </c>
      <c r="D1" s="46"/>
      <c r="E1" s="46"/>
      <c r="F1" s="46"/>
      <c r="G1" s="46"/>
      <c r="H1" s="46"/>
      <c r="I1" s="46"/>
      <c r="J1" s="46"/>
      <c r="K1" s="46"/>
      <c r="L1" s="46"/>
    </row>
    <row r="2" spans="1:14" ht="6" customHeight="1" x14ac:dyDescent="0.2"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 ht="18" customHeight="1" x14ac:dyDescent="0.2">
      <c r="C3" s="46" t="s">
        <v>37</v>
      </c>
      <c r="D3" s="63" t="str">
        <f>Súmula!AA26</f>
        <v>CISPLATINA</v>
      </c>
      <c r="E3" s="64"/>
      <c r="F3" s="64"/>
      <c r="G3" s="65">
        <f>Súmula!AH26</f>
        <v>33</v>
      </c>
      <c r="H3" s="62" t="s">
        <v>3</v>
      </c>
      <c r="I3" s="66">
        <f>Súmula!AK26</f>
        <v>17</v>
      </c>
      <c r="J3" s="67"/>
      <c r="K3" s="67"/>
      <c r="L3" s="68">
        <f>Súmula!AM26</f>
        <v>2004</v>
      </c>
    </row>
    <row r="4" spans="1:14" ht="6" customHeight="1" x14ac:dyDescent="0.2">
      <c r="C4" s="46"/>
      <c r="D4" s="46"/>
      <c r="E4" s="46"/>
      <c r="F4" s="46"/>
      <c r="G4" s="46"/>
      <c r="H4" s="47"/>
      <c r="I4" s="47"/>
      <c r="J4" s="47"/>
      <c r="K4" s="47"/>
      <c r="L4" s="46"/>
    </row>
    <row r="5" spans="1:14" ht="18" customHeight="1" x14ac:dyDescent="0.25">
      <c r="C5" s="46" t="s">
        <v>38</v>
      </c>
      <c r="D5" s="139">
        <f>Súmula!AG23</f>
        <v>45535</v>
      </c>
      <c r="E5" s="140"/>
      <c r="F5" s="141"/>
      <c r="G5" s="46"/>
      <c r="H5" s="47"/>
      <c r="I5" s="47"/>
      <c r="J5" s="47"/>
      <c r="K5" s="48" t="s">
        <v>39</v>
      </c>
      <c r="L5" s="69" t="str">
        <f>IF(Súmula!AM1="","",Súmula!AM1)</f>
        <v>M</v>
      </c>
    </row>
    <row r="6" spans="1:14" ht="6" customHeight="1" x14ac:dyDescent="0.2"/>
    <row r="7" spans="1:14" ht="18" customHeight="1" x14ac:dyDescent="0.2">
      <c r="A7" s="72" t="s">
        <v>40</v>
      </c>
      <c r="B7" s="73" t="s">
        <v>41</v>
      </c>
      <c r="C7" s="72" t="s">
        <v>42</v>
      </c>
      <c r="D7" s="72" t="s">
        <v>43</v>
      </c>
      <c r="E7" s="72" t="s">
        <v>47</v>
      </c>
      <c r="F7" s="72" t="s">
        <v>44</v>
      </c>
      <c r="G7" s="72" t="s">
        <v>45</v>
      </c>
      <c r="H7" s="72" t="s">
        <v>46</v>
      </c>
      <c r="I7" s="72" t="s">
        <v>52</v>
      </c>
      <c r="J7" s="72" t="s">
        <v>53</v>
      </c>
      <c r="K7" s="72" t="s">
        <v>54</v>
      </c>
      <c r="L7" s="72" t="s">
        <v>55</v>
      </c>
      <c r="N7" s="72" t="s">
        <v>74</v>
      </c>
    </row>
    <row r="8" spans="1:14" ht="18.95" customHeight="1" x14ac:dyDescent="0.2">
      <c r="A8" s="49">
        <f>Súmula!A23</f>
        <v>1</v>
      </c>
      <c r="B8" s="60">
        <f>IF(C8="","",Súmula!K23)</f>
        <v>1160</v>
      </c>
      <c r="C8" s="59" t="str">
        <f>IF(Súmula!B23="","",Súmula!B23)</f>
        <v>LEANDRIN</v>
      </c>
      <c r="D8" s="49">
        <f>IF(C8="","",SUM(F8:H8))</f>
        <v>5</v>
      </c>
      <c r="E8" s="69">
        <f>IF(C8="","",(F8*2)+G8)</f>
        <v>9</v>
      </c>
      <c r="F8" s="49">
        <f>IF(C8="","",(SUMIF(Súmula!$A:$A,Resumo!$C8,Súmula!AU:AU)+SUMIF(Súmula!$J:$J,Resumo!$C8,Súmula!BF:BF)+SUMIF(Súmula!$S:$S,Resumo!$C8,Súmula!BQ:BQ)+SUMIF(Súmula!$AB:$AB,Resumo!$C8,Súmula!CB:CB)+SUMIF(Súmula!$AK:$AK,Resumo!$C8,Súmula!CM:CM)))</f>
        <v>4</v>
      </c>
      <c r="G8" s="49">
        <f>IF(C8="","",(SUMIF(Súmula!$A:$A,Resumo!$C8,Súmula!AV:AV)+SUMIF(Súmula!$J:$J,Resumo!$C8,Súmula!BG:BG)+SUMIF(Súmula!$S:$S,Resumo!$C8,Súmula!BR:BR)+SUMIF(Súmula!$AB:$AB,Resumo!$C8,Súmula!CC:CC)+SUMIF(Súmula!$AK:$AK,Resumo!$C8,Súmula!CN:CN)))</f>
        <v>1</v>
      </c>
      <c r="H8" s="49">
        <f>IF(C8="","",(SUMIF(Súmula!$A:$A,Resumo!$C8,Súmula!AW:AW)+SUMIF(Súmula!$J:$J,Resumo!$C8,Súmula!BH:BH)+SUMIF(Súmula!$S:$S,Resumo!$C8,Súmula!BS:BS)+SUMIF(Súmula!$AB:$AB,Resumo!$C8,Súmula!CD:CD)+SUMIF(Súmula!$AK:$AK,Resumo!$C8,Súmula!CO:CO)))</f>
        <v>0</v>
      </c>
      <c r="I8" s="49">
        <f>IF(C8="","",(SUMIF(Súmula!$A:$A,Resumo!$C8,Súmula!AX:AX)+SUMIF(Súmula!$J:$J,Resumo!$C8,Súmula!BI:BI)+SUMIF(Súmula!$S:$S,Resumo!$C8,Súmula!BT:BT)+SUMIF(Súmula!$AB:$AB,Resumo!$C8,Súmula!CE:CE)+SUMIF(Súmula!$AK:$AK,Resumo!$C8,Súmula!CP:CP)))</f>
        <v>25</v>
      </c>
      <c r="J8" s="49">
        <f>IF(C8="","",(SUMIF(Súmula!$A:$A,Resumo!$C8,Súmula!AY:AY)+SUMIF(Súmula!$J:$J,Resumo!$C8,Súmula!BJ:BJ)+SUMIF(Súmula!$S:$S,Resumo!$C8,Súmula!BU:BU)+SUMIF(Súmula!$AB:$AB,Resumo!$C8,Súmula!CF:CF)+SUMIF(Súmula!$AK:$AK,Resumo!$C8,Súmula!CQ:CQ)))</f>
        <v>14</v>
      </c>
      <c r="K8" s="49">
        <f>IF(C8="","",I8-J8)</f>
        <v>11</v>
      </c>
      <c r="L8" s="49"/>
      <c r="N8" s="49" t="str">
        <f>IF(N9="",IF(C8="","",PROPER(C8)&amp;" "&amp;E8&amp;"/"&amp;D8*2),IF(C8="","",PROPER(C8)&amp;" "&amp;E8&amp;"/"&amp;D8*2&amp;","))</f>
        <v>Leandrin 9/10,</v>
      </c>
    </row>
    <row r="9" spans="1:14" ht="18.95" customHeight="1" x14ac:dyDescent="0.2">
      <c r="A9" s="49">
        <f>Súmula!A24</f>
        <v>2</v>
      </c>
      <c r="B9" s="60">
        <f>IF(C9="","",Súmula!K24)</f>
        <v>1044</v>
      </c>
      <c r="C9" s="59" t="str">
        <f>IF(Súmula!B24="","",Súmula!B24)</f>
        <v>ESPEL</v>
      </c>
      <c r="D9" s="49">
        <f t="shared" ref="D9:D16" si="0">IF(C9="","",SUM(F9:H9))</f>
        <v>5</v>
      </c>
      <c r="E9" s="69">
        <f t="shared" ref="E9:E27" si="1">IF(C9="","",(F9*2)+G9)</f>
        <v>9</v>
      </c>
      <c r="F9" s="49">
        <f>IF(C9="","",(SUMIF(Súmula!$A:$A,Resumo!$C9,Súmula!AU:AU)+SUMIF(Súmula!$J:$J,Resumo!$C9,Súmula!BF:BF)+SUMIF(Súmula!$S:$S,Resumo!$C9,Súmula!BQ:BQ)+SUMIF(Súmula!$AB:$AB,Resumo!$C9,Súmula!CB:CB)+SUMIF(Súmula!$AK:$AK,Resumo!$C9,Súmula!CM:CM)))</f>
        <v>4</v>
      </c>
      <c r="G9" s="49">
        <f>IF(C9="","",(SUMIF(Súmula!$A:$A,Resumo!$C9,Súmula!AV:AV)+SUMIF(Súmula!$J:$J,Resumo!$C9,Súmula!BG:BG)+SUMIF(Súmula!$S:$S,Resumo!$C9,Súmula!BR:BR)+SUMIF(Súmula!$AB:$AB,Resumo!$C9,Súmula!CC:CC)+SUMIF(Súmula!$AK:$AK,Resumo!$C9,Súmula!CN:CN)))</f>
        <v>1</v>
      </c>
      <c r="H9" s="49">
        <f>IF(C9="","",(SUMIF(Súmula!$A:$A,Resumo!$C9,Súmula!AW:AW)+SUMIF(Súmula!$J:$J,Resumo!$C9,Súmula!BH:BH)+SUMIF(Súmula!$S:$S,Resumo!$C9,Súmula!BS:BS)+SUMIF(Súmula!$AB:$AB,Resumo!$C9,Súmula!CD:CD)+SUMIF(Súmula!$AK:$AK,Resumo!$C9,Súmula!CO:CO)))</f>
        <v>0</v>
      </c>
      <c r="I9" s="49">
        <f>IF(C9="","",(SUMIF(Súmula!$A:$A,Resumo!$C9,Súmula!AX:AX)+SUMIF(Súmula!$J:$J,Resumo!$C9,Súmula!BI:BI)+SUMIF(Súmula!$S:$S,Resumo!$C9,Súmula!BT:BT)+SUMIF(Súmula!$AB:$AB,Resumo!$C9,Súmula!CE:CE)+SUMIF(Súmula!$AK:$AK,Resumo!$C9,Súmula!CP:CP)))</f>
        <v>21</v>
      </c>
      <c r="J9" s="49">
        <f>IF(C9="","",(SUMIF(Súmula!$A:$A,Resumo!$C9,Súmula!AY:AY)+SUMIF(Súmula!$J:$J,Resumo!$C9,Súmula!BJ:BJ)+SUMIF(Súmula!$S:$S,Resumo!$C9,Súmula!BU:BU)+SUMIF(Súmula!$AB:$AB,Resumo!$C9,Súmula!CF:CF)+SUMIF(Súmula!$AK:$AK,Resumo!$C9,Súmula!CQ:CQ)))</f>
        <v>13</v>
      </c>
      <c r="K9" s="49">
        <f t="shared" ref="K9:K16" si="2">IF(C9="","",I9-J9)</f>
        <v>8</v>
      </c>
      <c r="L9" s="49"/>
      <c r="N9" s="49" t="str">
        <f t="shared" ref="N9:N27" si="3">IF(N10="",IF(C9="","",PROPER(C9)&amp;" "&amp;E9&amp;"/"&amp;D9*2),IF(C9="","",PROPER(C9)&amp;" "&amp;E9&amp;"/"&amp;D9*2&amp;","))</f>
        <v>Espel 9/10,</v>
      </c>
    </row>
    <row r="10" spans="1:14" ht="18.95" customHeight="1" x14ac:dyDescent="0.2">
      <c r="A10" s="49">
        <f>Súmula!A25</f>
        <v>3</v>
      </c>
      <c r="B10" s="60">
        <f>IF(C10="","",Súmula!K25)</f>
        <v>1159</v>
      </c>
      <c r="C10" s="59" t="str">
        <f>IF(Súmula!B25="","",Súmula!B25)</f>
        <v>CELSO EGAS</v>
      </c>
      <c r="D10" s="49">
        <f t="shared" si="0"/>
        <v>5</v>
      </c>
      <c r="E10" s="69">
        <f t="shared" si="1"/>
        <v>5</v>
      </c>
      <c r="F10" s="49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2</v>
      </c>
      <c r="G10" s="49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49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2</v>
      </c>
      <c r="I10" s="49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19</v>
      </c>
      <c r="J10" s="49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20</v>
      </c>
      <c r="K10" s="49">
        <f t="shared" si="2"/>
        <v>-1</v>
      </c>
      <c r="L10" s="49"/>
      <c r="N10" s="49" t="str">
        <f t="shared" si="3"/>
        <v>Celso Egas 5/10,</v>
      </c>
    </row>
    <row r="11" spans="1:14" ht="18.95" customHeight="1" x14ac:dyDescent="0.2">
      <c r="A11" s="49">
        <f>Súmula!A26</f>
        <v>4</v>
      </c>
      <c r="B11" s="60">
        <f>IF(C11="","",Súmula!K26)</f>
        <v>986</v>
      </c>
      <c r="C11" s="59" t="str">
        <f>IF(Súmula!B26="","",Súmula!B26)</f>
        <v>DEMETRIUS</v>
      </c>
      <c r="D11" s="49">
        <f t="shared" si="0"/>
        <v>5</v>
      </c>
      <c r="E11" s="69">
        <f t="shared" si="1"/>
        <v>2</v>
      </c>
      <c r="F11" s="49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1</v>
      </c>
      <c r="G11" s="49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49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4</v>
      </c>
      <c r="I11" s="49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19</v>
      </c>
      <c r="J11" s="49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28</v>
      </c>
      <c r="K11" s="49">
        <f t="shared" si="2"/>
        <v>-9</v>
      </c>
      <c r="L11" s="49"/>
      <c r="N11" s="49" t="str">
        <f t="shared" si="3"/>
        <v>Demetrius 2/10,</v>
      </c>
    </row>
    <row r="12" spans="1:14" ht="18.95" customHeight="1" x14ac:dyDescent="0.2">
      <c r="A12" s="49">
        <f>Súmula!A27</f>
        <v>5</v>
      </c>
      <c r="B12" s="60">
        <f>IF(C12="","",Súmula!K27)</f>
        <v>2483</v>
      </c>
      <c r="C12" s="59" t="str">
        <f>IF(Súmula!B27="","",Súmula!B27)</f>
        <v>ALEXANDRE</v>
      </c>
      <c r="D12" s="49">
        <f t="shared" si="0"/>
        <v>5</v>
      </c>
      <c r="E12" s="69">
        <f t="shared" si="1"/>
        <v>8</v>
      </c>
      <c r="F12" s="49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3</v>
      </c>
      <c r="G12" s="49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2</v>
      </c>
      <c r="H12" s="49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0</v>
      </c>
      <c r="I12" s="49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22</v>
      </c>
      <c r="J12" s="49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14</v>
      </c>
      <c r="K12" s="49">
        <f t="shared" si="2"/>
        <v>8</v>
      </c>
      <c r="L12" s="49"/>
      <c r="N12" s="49" t="str">
        <f t="shared" si="3"/>
        <v>Alexandre 8/10,</v>
      </c>
    </row>
    <row r="13" spans="1:14" ht="18.95" customHeight="1" x14ac:dyDescent="0.2">
      <c r="A13" s="49" t="str">
        <f>Súmula!A28</f>
        <v>R1</v>
      </c>
      <c r="B13" s="60">
        <f>IF(C13="","",Súmula!K28)</f>
        <v>2128</v>
      </c>
      <c r="C13" s="59" t="str">
        <f>IF(Súmula!B28="","",Súmula!B28)</f>
        <v>ZANELLA</v>
      </c>
      <c r="D13" s="49">
        <f t="shared" si="0"/>
        <v>0</v>
      </c>
      <c r="E13" s="69">
        <f t="shared" si="1"/>
        <v>0</v>
      </c>
      <c r="F13" s="49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49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49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49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0</v>
      </c>
      <c r="J13" s="49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0</v>
      </c>
      <c r="K13" s="49">
        <f t="shared" si="2"/>
        <v>0</v>
      </c>
      <c r="L13" s="49"/>
      <c r="N13" s="49" t="str">
        <f t="shared" si="3"/>
        <v>Zanella 0/0,</v>
      </c>
    </row>
    <row r="14" spans="1:14" ht="18.95" customHeight="1" x14ac:dyDescent="0.2">
      <c r="A14" s="49" t="str">
        <f>Súmula!A29</f>
        <v>R2</v>
      </c>
      <c r="B14" s="60">
        <f>IF(C14="","",Súmula!K29)</f>
        <v>2127</v>
      </c>
      <c r="C14" s="59" t="str">
        <f>IF(Súmula!B29="","",Súmula!B29)</f>
        <v>JULIMHO</v>
      </c>
      <c r="D14" s="49">
        <f t="shared" si="0"/>
        <v>0</v>
      </c>
      <c r="E14" s="69">
        <f t="shared" si="1"/>
        <v>0</v>
      </c>
      <c r="F14" s="49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49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49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49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0</v>
      </c>
      <c r="J14" s="49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0</v>
      </c>
      <c r="K14" s="49">
        <f t="shared" si="2"/>
        <v>0</v>
      </c>
      <c r="L14" s="49"/>
      <c r="N14" s="49" t="str">
        <f t="shared" si="3"/>
        <v>Julimho 0/0,</v>
      </c>
    </row>
    <row r="15" spans="1:14" ht="18.95" customHeight="1" x14ac:dyDescent="0.2">
      <c r="A15" s="49" t="str">
        <f>Súmula!A30</f>
        <v>R3</v>
      </c>
      <c r="B15" s="60">
        <f>IF(C15="","",Súmula!K30)</f>
        <v>2400</v>
      </c>
      <c r="C15" s="59" t="str">
        <f>IF(Súmula!B30="","",Súmula!B30)</f>
        <v>BENE</v>
      </c>
      <c r="D15" s="49">
        <f t="shared" si="0"/>
        <v>0</v>
      </c>
      <c r="E15" s="69">
        <f t="shared" si="1"/>
        <v>0</v>
      </c>
      <c r="F15" s="49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49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49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49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0</v>
      </c>
      <c r="J15" s="49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0</v>
      </c>
      <c r="K15" s="49">
        <f t="shared" si="2"/>
        <v>0</v>
      </c>
      <c r="L15" s="49"/>
      <c r="N15" s="49" t="str">
        <f t="shared" si="3"/>
        <v>Bene 0/0</v>
      </c>
    </row>
    <row r="16" spans="1:14" ht="18.95" customHeight="1" x14ac:dyDescent="0.2">
      <c r="A16" s="49" t="str">
        <f>Súmula!A31</f>
        <v>R4</v>
      </c>
      <c r="B16" s="60" t="str">
        <f>IF(C16="","",Súmula!K31)</f>
        <v/>
      </c>
      <c r="C16" s="59" t="str">
        <f>IF(Súmula!B31="","",Súmula!B31)</f>
        <v/>
      </c>
      <c r="D16" s="49" t="str">
        <f t="shared" si="0"/>
        <v/>
      </c>
      <c r="E16" s="69" t="str">
        <f t="shared" si="1"/>
        <v/>
      </c>
      <c r="F16" s="49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49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49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49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49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49" t="str">
        <f t="shared" si="2"/>
        <v/>
      </c>
      <c r="L16" s="49"/>
      <c r="N16" s="49" t="str">
        <f t="shared" si="3"/>
        <v/>
      </c>
    </row>
    <row r="17" spans="1:14" ht="18.95" customHeight="1" x14ac:dyDescent="0.2">
      <c r="A17" s="49" t="str">
        <f>Súmula!A32</f>
        <v>R5</v>
      </c>
      <c r="B17" s="60" t="str">
        <f>IF(C17="","",Súmula!K32)</f>
        <v/>
      </c>
      <c r="C17" s="59" t="str">
        <f>IF(Súmula!B32="","",Súmula!B32)</f>
        <v/>
      </c>
      <c r="D17" s="49" t="str">
        <f t="shared" ref="D17:D25" si="4">IF(C17="","",SUM(F17:H17))</f>
        <v/>
      </c>
      <c r="E17" s="69" t="str">
        <f t="shared" si="1"/>
        <v/>
      </c>
      <c r="F17" s="49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49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49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49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49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49" t="str">
        <f t="shared" ref="K17:K25" si="5">IF(C17="","",I17-J17)</f>
        <v/>
      </c>
      <c r="L17" s="49"/>
      <c r="N17" s="49" t="str">
        <f t="shared" si="3"/>
        <v/>
      </c>
    </row>
    <row r="18" spans="1:14" ht="18.95" customHeight="1" outlineLevel="1" x14ac:dyDescent="0.2">
      <c r="A18" s="49" t="str">
        <f>Súmula!A33</f>
        <v>R6</v>
      </c>
      <c r="B18" s="60" t="str">
        <f>IF(C18="","",Súmula!K33)</f>
        <v/>
      </c>
      <c r="C18" s="59" t="str">
        <f>IF(Súmula!B33="","",Súmula!B33)</f>
        <v/>
      </c>
      <c r="D18" s="49" t="str">
        <f t="shared" si="4"/>
        <v/>
      </c>
      <c r="E18" s="69" t="str">
        <f t="shared" si="1"/>
        <v/>
      </c>
      <c r="F18" s="49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49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49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49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49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49" t="str">
        <f t="shared" si="5"/>
        <v/>
      </c>
      <c r="L18" s="49"/>
      <c r="N18" s="49" t="str">
        <f t="shared" si="3"/>
        <v/>
      </c>
    </row>
    <row r="19" spans="1:14" ht="18.95" customHeight="1" outlineLevel="1" x14ac:dyDescent="0.2">
      <c r="A19" s="49" t="str">
        <f>Súmula!A34</f>
        <v>R7</v>
      </c>
      <c r="B19" s="60" t="str">
        <f>IF(C19="","",Súmula!K34)</f>
        <v/>
      </c>
      <c r="C19" s="59" t="str">
        <f>IF(Súmula!B34="","",Súmula!B34)</f>
        <v/>
      </c>
      <c r="D19" s="49" t="str">
        <f t="shared" si="4"/>
        <v/>
      </c>
      <c r="E19" s="69" t="str">
        <f t="shared" si="1"/>
        <v/>
      </c>
      <c r="F19" s="49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49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49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49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49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49" t="str">
        <f t="shared" si="5"/>
        <v/>
      </c>
      <c r="L19" s="49"/>
      <c r="N19" s="49" t="str">
        <f t="shared" si="3"/>
        <v/>
      </c>
    </row>
    <row r="20" spans="1:14" ht="18.95" customHeight="1" outlineLevel="1" x14ac:dyDescent="0.2">
      <c r="A20" s="49" t="str">
        <f>Súmula!A35</f>
        <v>R8</v>
      </c>
      <c r="B20" s="60" t="str">
        <f>IF(C20="","",Súmula!K35)</f>
        <v/>
      </c>
      <c r="C20" s="59" t="str">
        <f>IF(Súmula!B35="","",Súmula!B35)</f>
        <v/>
      </c>
      <c r="D20" s="49" t="str">
        <f t="shared" si="4"/>
        <v/>
      </c>
      <c r="E20" s="69" t="str">
        <f t="shared" si="1"/>
        <v/>
      </c>
      <c r="F20" s="49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49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49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49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49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49" t="str">
        <f t="shared" si="5"/>
        <v/>
      </c>
      <c r="L20" s="49"/>
      <c r="N20" s="49" t="str">
        <f t="shared" si="3"/>
        <v/>
      </c>
    </row>
    <row r="21" spans="1:14" ht="18.95" customHeight="1" outlineLevel="1" x14ac:dyDescent="0.2">
      <c r="A21" s="49" t="str">
        <f>Súmula!A36</f>
        <v>R9</v>
      </c>
      <c r="B21" s="60" t="str">
        <f>IF(C21="","",Súmula!K36)</f>
        <v/>
      </c>
      <c r="C21" s="59" t="str">
        <f>IF(Súmula!B36="","",Súmula!B36)</f>
        <v/>
      </c>
      <c r="D21" s="49" t="str">
        <f t="shared" si="4"/>
        <v/>
      </c>
      <c r="E21" s="69" t="str">
        <f t="shared" si="1"/>
        <v/>
      </c>
      <c r="F21" s="49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49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49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49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49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49" t="str">
        <f t="shared" si="5"/>
        <v/>
      </c>
      <c r="L21" s="49"/>
      <c r="N21" s="49" t="str">
        <f t="shared" si="3"/>
        <v/>
      </c>
    </row>
    <row r="22" spans="1:14" ht="18.95" customHeight="1" outlineLevel="1" x14ac:dyDescent="0.2">
      <c r="A22" s="49" t="str">
        <f>Súmula!A37</f>
        <v>R10</v>
      </c>
      <c r="B22" s="60" t="str">
        <f>IF(C22="","",Súmula!K37)</f>
        <v/>
      </c>
      <c r="C22" s="59" t="str">
        <f>IF(Súmula!B37="","",Súmula!B37)</f>
        <v/>
      </c>
      <c r="D22" s="49" t="str">
        <f t="shared" si="4"/>
        <v/>
      </c>
      <c r="E22" s="69" t="str">
        <f t="shared" si="1"/>
        <v/>
      </c>
      <c r="F22" s="49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49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49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49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49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49" t="str">
        <f t="shared" si="5"/>
        <v/>
      </c>
      <c r="L22" s="49"/>
      <c r="N22" s="49" t="str">
        <f t="shared" si="3"/>
        <v/>
      </c>
    </row>
    <row r="23" spans="1:14" ht="18.95" customHeight="1" outlineLevel="1" x14ac:dyDescent="0.2">
      <c r="A23" s="49" t="str">
        <f>Súmula!A38</f>
        <v>R11</v>
      </c>
      <c r="B23" s="60" t="str">
        <f>IF(C23="","",Súmula!K38)</f>
        <v/>
      </c>
      <c r="C23" s="59" t="str">
        <f>IF(Súmula!B38="","",Súmula!B38)</f>
        <v/>
      </c>
      <c r="D23" s="49" t="str">
        <f t="shared" si="4"/>
        <v/>
      </c>
      <c r="E23" s="69" t="str">
        <f t="shared" si="1"/>
        <v/>
      </c>
      <c r="F23" s="49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49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49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49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49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49" t="str">
        <f t="shared" si="5"/>
        <v/>
      </c>
      <c r="L23" s="49"/>
      <c r="N23" s="49" t="str">
        <f t="shared" si="3"/>
        <v/>
      </c>
    </row>
    <row r="24" spans="1:14" ht="18.95" customHeight="1" outlineLevel="1" x14ac:dyDescent="0.2">
      <c r="A24" s="49" t="str">
        <f>Súmula!A39</f>
        <v>R12</v>
      </c>
      <c r="B24" s="60" t="str">
        <f>IF(C24="","",Súmula!K39)</f>
        <v/>
      </c>
      <c r="C24" s="59" t="str">
        <f>IF(Súmula!B39="","",Súmula!B39)</f>
        <v/>
      </c>
      <c r="D24" s="49" t="str">
        <f t="shared" si="4"/>
        <v/>
      </c>
      <c r="E24" s="69" t="str">
        <f t="shared" si="1"/>
        <v/>
      </c>
      <c r="F24" s="49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49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49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49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49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49" t="str">
        <f t="shared" si="5"/>
        <v/>
      </c>
      <c r="L24" s="49"/>
      <c r="N24" s="49" t="str">
        <f t="shared" si="3"/>
        <v/>
      </c>
    </row>
    <row r="25" spans="1:14" ht="18.95" customHeight="1" outlineLevel="1" x14ac:dyDescent="0.2">
      <c r="A25" s="49" t="str">
        <f>Súmula!A40</f>
        <v>R13</v>
      </c>
      <c r="B25" s="60" t="str">
        <f>IF(C25="","",Súmula!K40)</f>
        <v/>
      </c>
      <c r="C25" s="59" t="str">
        <f>IF(Súmula!B40="","",Súmula!B40)</f>
        <v/>
      </c>
      <c r="D25" s="49" t="str">
        <f t="shared" si="4"/>
        <v/>
      </c>
      <c r="E25" s="69" t="str">
        <f t="shared" si="1"/>
        <v/>
      </c>
      <c r="F25" s="49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49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49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49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49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49" t="str">
        <f t="shared" si="5"/>
        <v/>
      </c>
      <c r="L25" s="49"/>
      <c r="N25" s="49" t="str">
        <f t="shared" si="3"/>
        <v/>
      </c>
    </row>
    <row r="26" spans="1:14" ht="18.95" customHeight="1" outlineLevel="1" x14ac:dyDescent="0.2">
      <c r="A26" s="49" t="str">
        <f>Súmula!A41</f>
        <v>R14</v>
      </c>
      <c r="B26" s="60" t="str">
        <f>IF(C26="","",Súmula!K41)</f>
        <v/>
      </c>
      <c r="C26" s="59" t="str">
        <f>IF(Súmula!B41="","",Súmula!B41)</f>
        <v/>
      </c>
      <c r="D26" s="49" t="str">
        <f>IF(C26="","",SUM(F26:H26))</f>
        <v/>
      </c>
      <c r="E26" s="69" t="str">
        <f t="shared" si="1"/>
        <v/>
      </c>
      <c r="F26" s="49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49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49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49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49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49" t="str">
        <f>IF(C26="","",I26-J26)</f>
        <v/>
      </c>
      <c r="L26" s="49"/>
      <c r="N26" s="49" t="str">
        <f t="shared" si="3"/>
        <v/>
      </c>
    </row>
    <row r="27" spans="1:14" ht="18.95" customHeight="1" outlineLevel="1" x14ac:dyDescent="0.2">
      <c r="A27" s="49" t="str">
        <f>Súmula!A42</f>
        <v>R15</v>
      </c>
      <c r="B27" s="60" t="str">
        <f>IF(C27="","",Súmula!K42)</f>
        <v/>
      </c>
      <c r="C27" s="59" t="str">
        <f>IF(Súmula!B42="","",Súmula!B42)</f>
        <v/>
      </c>
      <c r="D27" s="49" t="str">
        <f>IF(C27="","",SUM(F27:H27))</f>
        <v/>
      </c>
      <c r="E27" s="69" t="str">
        <f t="shared" si="1"/>
        <v/>
      </c>
      <c r="F27" s="49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49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49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49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49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49" t="str">
        <f>IF(C27="","",I27-J27)</f>
        <v/>
      </c>
      <c r="L27" s="49"/>
      <c r="N27" s="49" t="str">
        <f t="shared" si="3"/>
        <v/>
      </c>
    </row>
    <row r="28" spans="1:14" ht="18.95" customHeight="1" x14ac:dyDescent="0.2">
      <c r="A28" s="79" t="s">
        <v>59</v>
      </c>
      <c r="B28" s="74"/>
      <c r="C28" s="75"/>
      <c r="D28" s="76">
        <f t="shared" ref="D28:K28" si="6">SUM(D8:D27)</f>
        <v>25</v>
      </c>
      <c r="E28" s="77">
        <f t="shared" si="6"/>
        <v>33</v>
      </c>
      <c r="F28" s="76">
        <f t="shared" si="6"/>
        <v>14</v>
      </c>
      <c r="G28" s="76">
        <f t="shared" si="6"/>
        <v>5</v>
      </c>
      <c r="H28" s="76">
        <f t="shared" si="6"/>
        <v>6</v>
      </c>
      <c r="I28" s="76">
        <f t="shared" si="6"/>
        <v>106</v>
      </c>
      <c r="J28" s="76">
        <f t="shared" si="6"/>
        <v>89</v>
      </c>
      <c r="K28" s="76">
        <f t="shared" si="6"/>
        <v>17</v>
      </c>
      <c r="L28" s="76"/>
    </row>
    <row r="29" spans="1:14" ht="19.5" customHeight="1" x14ac:dyDescent="0.2">
      <c r="A29" s="47"/>
      <c r="B29" s="61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1:14" ht="18" customHeight="1" x14ac:dyDescent="0.2">
      <c r="A30" s="72" t="s">
        <v>40</v>
      </c>
      <c r="B30" s="73" t="s">
        <v>41</v>
      </c>
      <c r="C30" s="72" t="s">
        <v>42</v>
      </c>
      <c r="D30" s="72" t="s">
        <v>43</v>
      </c>
      <c r="E30" s="72" t="s">
        <v>47</v>
      </c>
      <c r="F30" s="72" t="s">
        <v>44</v>
      </c>
      <c r="G30" s="72" t="s">
        <v>45</v>
      </c>
      <c r="H30" s="72" t="s">
        <v>46</v>
      </c>
      <c r="I30" s="72" t="s">
        <v>52</v>
      </c>
      <c r="J30" s="72" t="s">
        <v>53</v>
      </c>
      <c r="K30" s="72" t="s">
        <v>54</v>
      </c>
      <c r="L30" s="72" t="s">
        <v>55</v>
      </c>
      <c r="N30" s="72" t="s">
        <v>74</v>
      </c>
    </row>
    <row r="31" spans="1:14" ht="18.95" customHeight="1" x14ac:dyDescent="0.2">
      <c r="A31" s="49">
        <f>Súmula!M23</f>
        <v>1</v>
      </c>
      <c r="B31" s="60">
        <f>IF(C31="","",Súmula!W23)</f>
        <v>1237</v>
      </c>
      <c r="C31" s="59" t="str">
        <f>IF(Súmula!N23="","",Súmula!N23)</f>
        <v>SIDNEY ALVES</v>
      </c>
      <c r="D31" s="49">
        <f>IF(C31="","",SUM(F31:H31))</f>
        <v>3</v>
      </c>
      <c r="E31" s="69">
        <f t="shared" ref="E31:E50" si="7">IF(C31="","",(F31*2)+G31)</f>
        <v>1</v>
      </c>
      <c r="F31" s="49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0</v>
      </c>
      <c r="G31" s="49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49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2</v>
      </c>
      <c r="I31" s="49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6</v>
      </c>
      <c r="J31" s="49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13</v>
      </c>
      <c r="K31" s="49">
        <f>IF(C31="","",I31-J31)</f>
        <v>-7</v>
      </c>
      <c r="L31" s="49"/>
      <c r="N31" s="49" t="str">
        <f t="shared" ref="N31:N50" si="8">IF(N32="",IF(C31="","",PROPER(C31)&amp;" "&amp;E31&amp;"/"&amp;D31*2),IF(C31="","",PROPER(C31)&amp;" "&amp;E31&amp;"/"&amp;D31*2&amp;","))</f>
        <v>Sidney Alves 1/6,</v>
      </c>
    </row>
    <row r="32" spans="1:14" ht="18.95" customHeight="1" x14ac:dyDescent="0.2">
      <c r="A32" s="49">
        <f>Súmula!M24</f>
        <v>2</v>
      </c>
      <c r="B32" s="60">
        <f>IF(C32="","",Súmula!W24)</f>
        <v>171</v>
      </c>
      <c r="C32" s="59" t="str">
        <f>IF(Súmula!N24="","",Súmula!N24)</f>
        <v>CHARLEAUX</v>
      </c>
      <c r="D32" s="49">
        <f t="shared" ref="D32:D38" si="9">IF(C32="","",SUM(F32:H32))</f>
        <v>4</v>
      </c>
      <c r="E32" s="69">
        <f t="shared" si="7"/>
        <v>2</v>
      </c>
      <c r="F32" s="49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0</v>
      </c>
      <c r="G32" s="49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2</v>
      </c>
      <c r="H32" s="49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2</v>
      </c>
      <c r="I32" s="49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15</v>
      </c>
      <c r="J32" s="49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18</v>
      </c>
      <c r="K32" s="49">
        <f t="shared" ref="K32:K38" si="10">IF(C32="","",I32-J32)</f>
        <v>-3</v>
      </c>
      <c r="L32" s="49"/>
      <c r="N32" s="49" t="str">
        <f t="shared" si="8"/>
        <v>Charleaux 2/8,</v>
      </c>
    </row>
    <row r="33" spans="1:14" ht="18.95" customHeight="1" x14ac:dyDescent="0.2">
      <c r="A33" s="49">
        <f>Súmula!M25</f>
        <v>3</v>
      </c>
      <c r="B33" s="60">
        <f>IF(C33="","",Súmula!W25)</f>
        <v>1722</v>
      </c>
      <c r="C33" s="59" t="str">
        <f>IF(Súmula!N25="","",Súmula!N25)</f>
        <v>WALNIR</v>
      </c>
      <c r="D33" s="49">
        <f t="shared" si="9"/>
        <v>4</v>
      </c>
      <c r="E33" s="69">
        <f t="shared" si="7"/>
        <v>3</v>
      </c>
      <c r="F33" s="49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1</v>
      </c>
      <c r="G33" s="49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49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2</v>
      </c>
      <c r="I33" s="49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16</v>
      </c>
      <c r="J33" s="49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18</v>
      </c>
      <c r="K33" s="49">
        <f t="shared" si="10"/>
        <v>-2</v>
      </c>
      <c r="L33" s="49"/>
      <c r="N33" s="49" t="str">
        <f t="shared" si="8"/>
        <v>Walnir 3/8,</v>
      </c>
    </row>
    <row r="34" spans="1:14" ht="18.95" customHeight="1" x14ac:dyDescent="0.2">
      <c r="A34" s="49">
        <f>Súmula!M26</f>
        <v>4</v>
      </c>
      <c r="B34" s="60">
        <f>IF(C34="","",Súmula!W26)</f>
        <v>1532</v>
      </c>
      <c r="C34" s="59" t="str">
        <f>IF(Súmula!N26="","",Súmula!N26)</f>
        <v>BASILIO</v>
      </c>
      <c r="D34" s="49">
        <f t="shared" si="9"/>
        <v>5</v>
      </c>
      <c r="E34" s="69">
        <f t="shared" si="7"/>
        <v>2</v>
      </c>
      <c r="F34" s="49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1</v>
      </c>
      <c r="G34" s="49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0</v>
      </c>
      <c r="H34" s="49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4</v>
      </c>
      <c r="I34" s="49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15</v>
      </c>
      <c r="J34" s="49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20</v>
      </c>
      <c r="K34" s="49">
        <f t="shared" si="10"/>
        <v>-5</v>
      </c>
      <c r="L34" s="49"/>
      <c r="N34" s="49" t="str">
        <f t="shared" si="8"/>
        <v>Basilio 2/10,</v>
      </c>
    </row>
    <row r="35" spans="1:14" ht="18.95" customHeight="1" x14ac:dyDescent="0.2">
      <c r="A35" s="49">
        <f>Súmula!M27</f>
        <v>5</v>
      </c>
      <c r="B35" s="60">
        <f>IF(C35="","",Súmula!W27)</f>
        <v>1962</v>
      </c>
      <c r="C35" s="59" t="str">
        <f>IF(Súmula!N27="","",Súmula!N27)</f>
        <v>MARCELINHO</v>
      </c>
      <c r="D35" s="49">
        <f t="shared" si="9"/>
        <v>5</v>
      </c>
      <c r="E35" s="69">
        <f t="shared" si="7"/>
        <v>5</v>
      </c>
      <c r="F35" s="49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2</v>
      </c>
      <c r="G35" s="49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1</v>
      </c>
      <c r="H35" s="49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2</v>
      </c>
      <c r="I35" s="49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23</v>
      </c>
      <c r="J35" s="49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22</v>
      </c>
      <c r="K35" s="49">
        <f t="shared" si="10"/>
        <v>1</v>
      </c>
      <c r="L35" s="49"/>
      <c r="N35" s="49" t="str">
        <f t="shared" si="8"/>
        <v>Marcelinho 5/10,</v>
      </c>
    </row>
    <row r="36" spans="1:14" ht="18.95" customHeight="1" x14ac:dyDescent="0.2">
      <c r="A36" s="49" t="str">
        <f>Súmula!M28</f>
        <v>R1</v>
      </c>
      <c r="B36" s="60">
        <f>IF(C36="","",Súmula!W28)</f>
        <v>167</v>
      </c>
      <c r="C36" s="59" t="str">
        <f>IF(Súmula!N28="","",Súmula!N28)</f>
        <v>NOVAES</v>
      </c>
      <c r="D36" s="49">
        <f t="shared" si="9"/>
        <v>1</v>
      </c>
      <c r="E36" s="69">
        <f t="shared" si="7"/>
        <v>0</v>
      </c>
      <c r="F36" s="49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49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49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1</v>
      </c>
      <c r="I36" s="49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2</v>
      </c>
      <c r="J36" s="49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3</v>
      </c>
      <c r="K36" s="49">
        <f t="shared" si="10"/>
        <v>-1</v>
      </c>
      <c r="L36" s="49"/>
      <c r="N36" s="49" t="str">
        <f t="shared" si="8"/>
        <v>Novaes 0/2,</v>
      </c>
    </row>
    <row r="37" spans="1:14" ht="18.95" customHeight="1" x14ac:dyDescent="0.2">
      <c r="A37" s="49" t="str">
        <f>Súmula!M29</f>
        <v>R2</v>
      </c>
      <c r="B37" s="60">
        <f>IF(C37="","",Súmula!W29)</f>
        <v>2361</v>
      </c>
      <c r="C37" s="59" t="str">
        <f>IF(Súmula!N29="","",Súmula!N29)</f>
        <v>PIVATO</v>
      </c>
      <c r="D37" s="49">
        <f t="shared" si="9"/>
        <v>2</v>
      </c>
      <c r="E37" s="69">
        <f t="shared" si="7"/>
        <v>4</v>
      </c>
      <c r="F37" s="49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2</v>
      </c>
      <c r="G37" s="49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49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49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9</v>
      </c>
      <c r="J37" s="49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6</v>
      </c>
      <c r="K37" s="49">
        <f t="shared" si="10"/>
        <v>3</v>
      </c>
      <c r="L37" s="49"/>
      <c r="N37" s="49" t="str">
        <f t="shared" si="8"/>
        <v>Pivato 4/4,</v>
      </c>
    </row>
    <row r="38" spans="1:14" ht="18.95" customHeight="1" x14ac:dyDescent="0.2">
      <c r="A38" s="49" t="str">
        <f>Súmula!M30</f>
        <v>R3</v>
      </c>
      <c r="B38" s="60">
        <f>IF(C38="","",Súmula!W30)</f>
        <v>2595</v>
      </c>
      <c r="C38" s="59" t="str">
        <f>IF(Súmula!N30="","",Súmula!N30)</f>
        <v>FELIX</v>
      </c>
      <c r="D38" s="49">
        <f t="shared" si="9"/>
        <v>1</v>
      </c>
      <c r="E38" s="69">
        <f t="shared" si="7"/>
        <v>0</v>
      </c>
      <c r="F38" s="49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49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49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1</v>
      </c>
      <c r="I38" s="49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3</v>
      </c>
      <c r="J38" s="49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6</v>
      </c>
      <c r="K38" s="49">
        <f t="shared" si="10"/>
        <v>-3</v>
      </c>
      <c r="L38" s="49"/>
      <c r="N38" s="49" t="str">
        <f t="shared" si="8"/>
        <v>Felix 0/2</v>
      </c>
    </row>
    <row r="39" spans="1:14" ht="18.95" customHeight="1" x14ac:dyDescent="0.2">
      <c r="A39" s="49" t="str">
        <f>Súmula!M31</f>
        <v>R4</v>
      </c>
      <c r="B39" s="60" t="str">
        <f>IF(C39="","",Súmula!W31)</f>
        <v/>
      </c>
      <c r="C39" s="59" t="str">
        <f>IF(Súmula!N31="","",Súmula!N31)</f>
        <v/>
      </c>
      <c r="D39" s="49" t="str">
        <f t="shared" ref="D39:D50" si="11">IF(C39="","",SUM(F39:H39))</f>
        <v/>
      </c>
      <c r="E39" s="69" t="str">
        <f t="shared" si="7"/>
        <v/>
      </c>
      <c r="F39" s="49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49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49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49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49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49" t="str">
        <f t="shared" ref="K39:K50" si="12">IF(C39="","",I39-J39)</f>
        <v/>
      </c>
      <c r="L39" s="49"/>
      <c r="N39" s="49" t="str">
        <f t="shared" si="8"/>
        <v/>
      </c>
    </row>
    <row r="40" spans="1:14" ht="18.95" customHeight="1" x14ac:dyDescent="0.2">
      <c r="A40" s="49" t="str">
        <f>Súmula!M32</f>
        <v>R5</v>
      </c>
      <c r="B40" s="60" t="str">
        <f>IF(C40="","",Súmula!W32)</f>
        <v/>
      </c>
      <c r="C40" s="59" t="str">
        <f>IF(Súmula!N32="","",Súmula!N32)</f>
        <v/>
      </c>
      <c r="D40" s="49" t="str">
        <f t="shared" si="11"/>
        <v/>
      </c>
      <c r="E40" s="69" t="str">
        <f t="shared" si="7"/>
        <v/>
      </c>
      <c r="F40" s="49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49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49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49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49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49" t="str">
        <f t="shared" si="12"/>
        <v/>
      </c>
      <c r="L40" s="49"/>
      <c r="N40" s="49" t="str">
        <f t="shared" si="8"/>
        <v/>
      </c>
    </row>
    <row r="41" spans="1:14" ht="18.95" customHeight="1" outlineLevel="1" x14ac:dyDescent="0.2">
      <c r="A41" s="49" t="str">
        <f>Súmula!M33</f>
        <v>R6</v>
      </c>
      <c r="B41" s="60" t="str">
        <f>IF(C41="","",Súmula!W33)</f>
        <v/>
      </c>
      <c r="C41" s="59" t="str">
        <f>IF(Súmula!N33="","",Súmula!N33)</f>
        <v/>
      </c>
      <c r="D41" s="49" t="str">
        <f t="shared" si="11"/>
        <v/>
      </c>
      <c r="E41" s="69" t="str">
        <f t="shared" si="7"/>
        <v/>
      </c>
      <c r="F41" s="49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49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49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49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49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49" t="str">
        <f t="shared" si="12"/>
        <v/>
      </c>
      <c r="L41" s="49"/>
      <c r="N41" s="49" t="str">
        <f t="shared" si="8"/>
        <v/>
      </c>
    </row>
    <row r="42" spans="1:14" ht="18.95" customHeight="1" outlineLevel="1" x14ac:dyDescent="0.2">
      <c r="A42" s="49" t="str">
        <f>Súmula!M34</f>
        <v>R7</v>
      </c>
      <c r="B42" s="60" t="str">
        <f>IF(C42="","",Súmula!W34)</f>
        <v/>
      </c>
      <c r="C42" s="59" t="str">
        <f>IF(Súmula!N34="","",Súmula!N34)</f>
        <v/>
      </c>
      <c r="D42" s="49" t="str">
        <f t="shared" si="11"/>
        <v/>
      </c>
      <c r="E42" s="69" t="str">
        <f t="shared" si="7"/>
        <v/>
      </c>
      <c r="F42" s="49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49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49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49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49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49" t="str">
        <f t="shared" si="12"/>
        <v/>
      </c>
      <c r="L42" s="49"/>
      <c r="N42" s="49" t="str">
        <f t="shared" si="8"/>
        <v/>
      </c>
    </row>
    <row r="43" spans="1:14" ht="18.95" customHeight="1" outlineLevel="1" x14ac:dyDescent="0.2">
      <c r="A43" s="49" t="str">
        <f>Súmula!M35</f>
        <v>R8</v>
      </c>
      <c r="B43" s="60" t="str">
        <f>IF(C43="","",Súmula!W35)</f>
        <v/>
      </c>
      <c r="C43" s="59" t="str">
        <f>IF(Súmula!N35="","",Súmula!N35)</f>
        <v/>
      </c>
      <c r="D43" s="49" t="str">
        <f t="shared" si="11"/>
        <v/>
      </c>
      <c r="E43" s="69" t="str">
        <f t="shared" si="7"/>
        <v/>
      </c>
      <c r="F43" s="49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49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49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49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49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49" t="str">
        <f t="shared" si="12"/>
        <v/>
      </c>
      <c r="L43" s="49"/>
      <c r="N43" s="49" t="str">
        <f t="shared" si="8"/>
        <v/>
      </c>
    </row>
    <row r="44" spans="1:14" ht="18.95" customHeight="1" outlineLevel="1" x14ac:dyDescent="0.2">
      <c r="A44" s="49" t="str">
        <f>Súmula!M36</f>
        <v>R9</v>
      </c>
      <c r="B44" s="60" t="str">
        <f>IF(C44="","",Súmula!W36)</f>
        <v/>
      </c>
      <c r="C44" s="59" t="str">
        <f>IF(Súmula!N36="","",Súmula!N36)</f>
        <v/>
      </c>
      <c r="D44" s="49" t="str">
        <f t="shared" si="11"/>
        <v/>
      </c>
      <c r="E44" s="69" t="str">
        <f t="shared" si="7"/>
        <v/>
      </c>
      <c r="F44" s="49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49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49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49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49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49" t="str">
        <f t="shared" si="12"/>
        <v/>
      </c>
      <c r="L44" s="49"/>
      <c r="N44" s="49" t="str">
        <f t="shared" si="8"/>
        <v/>
      </c>
    </row>
    <row r="45" spans="1:14" ht="18.95" customHeight="1" outlineLevel="1" x14ac:dyDescent="0.2">
      <c r="A45" s="49" t="str">
        <f>Súmula!M37</f>
        <v>R10</v>
      </c>
      <c r="B45" s="60" t="str">
        <f>IF(C45="","",Súmula!W37)</f>
        <v/>
      </c>
      <c r="C45" s="59" t="str">
        <f>IF(Súmula!N37="","",Súmula!N37)</f>
        <v/>
      </c>
      <c r="D45" s="49" t="str">
        <f t="shared" si="11"/>
        <v/>
      </c>
      <c r="E45" s="69" t="str">
        <f t="shared" si="7"/>
        <v/>
      </c>
      <c r="F45" s="49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49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49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49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49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49" t="str">
        <f t="shared" si="12"/>
        <v/>
      </c>
      <c r="L45" s="49"/>
      <c r="N45" s="49" t="str">
        <f t="shared" si="8"/>
        <v/>
      </c>
    </row>
    <row r="46" spans="1:14" ht="18.95" customHeight="1" outlineLevel="1" x14ac:dyDescent="0.2">
      <c r="A46" s="49" t="str">
        <f>Súmula!M38</f>
        <v>R11</v>
      </c>
      <c r="B46" s="60" t="str">
        <f>IF(C46="","",Súmula!W38)</f>
        <v/>
      </c>
      <c r="C46" s="59" t="str">
        <f>IF(Súmula!N38="","",Súmula!N38)</f>
        <v/>
      </c>
      <c r="D46" s="49" t="str">
        <f t="shared" si="11"/>
        <v/>
      </c>
      <c r="E46" s="69" t="str">
        <f t="shared" si="7"/>
        <v/>
      </c>
      <c r="F46" s="49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49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49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49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49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49" t="str">
        <f t="shared" si="12"/>
        <v/>
      </c>
      <c r="L46" s="49"/>
      <c r="N46" s="49" t="str">
        <f t="shared" si="8"/>
        <v/>
      </c>
    </row>
    <row r="47" spans="1:14" ht="18.95" customHeight="1" outlineLevel="1" x14ac:dyDescent="0.2">
      <c r="A47" s="49" t="str">
        <f>Súmula!M39</f>
        <v>R12</v>
      </c>
      <c r="B47" s="60" t="str">
        <f>IF(C47="","",Súmula!W39)</f>
        <v/>
      </c>
      <c r="C47" s="59" t="str">
        <f>IF(Súmula!N39="","",Súmula!N39)</f>
        <v/>
      </c>
      <c r="D47" s="49" t="str">
        <f t="shared" si="11"/>
        <v/>
      </c>
      <c r="E47" s="69" t="str">
        <f t="shared" si="7"/>
        <v/>
      </c>
      <c r="F47" s="49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49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49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49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49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49" t="str">
        <f t="shared" si="12"/>
        <v/>
      </c>
      <c r="L47" s="49"/>
      <c r="N47" s="49" t="str">
        <f t="shared" si="8"/>
        <v/>
      </c>
    </row>
    <row r="48" spans="1:14" ht="18.95" customHeight="1" outlineLevel="1" x14ac:dyDescent="0.2">
      <c r="A48" s="49" t="str">
        <f>Súmula!M40</f>
        <v>R13</v>
      </c>
      <c r="B48" s="60" t="str">
        <f>IF(C48="","",Súmula!W40)</f>
        <v/>
      </c>
      <c r="C48" s="59" t="str">
        <f>IF(Súmula!N40="","",Súmula!N40)</f>
        <v/>
      </c>
      <c r="D48" s="49" t="str">
        <f t="shared" si="11"/>
        <v/>
      </c>
      <c r="E48" s="69" t="str">
        <f t="shared" si="7"/>
        <v/>
      </c>
      <c r="F48" s="49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49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49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49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49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49" t="str">
        <f t="shared" si="12"/>
        <v/>
      </c>
      <c r="L48" s="49"/>
      <c r="N48" s="49" t="str">
        <f t="shared" si="8"/>
        <v/>
      </c>
    </row>
    <row r="49" spans="1:14" ht="18.95" customHeight="1" outlineLevel="1" x14ac:dyDescent="0.2">
      <c r="A49" s="49" t="str">
        <f>Súmula!M41</f>
        <v>R14</v>
      </c>
      <c r="B49" s="60" t="str">
        <f>IF(C49="","",Súmula!W41)</f>
        <v/>
      </c>
      <c r="C49" s="59" t="str">
        <f>IF(Súmula!N41="","",Súmula!N41)</f>
        <v/>
      </c>
      <c r="D49" s="49" t="str">
        <f t="shared" si="11"/>
        <v/>
      </c>
      <c r="E49" s="69" t="str">
        <f t="shared" si="7"/>
        <v/>
      </c>
      <c r="F49" s="49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49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49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49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49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49" t="str">
        <f t="shared" si="12"/>
        <v/>
      </c>
      <c r="L49" s="49"/>
      <c r="N49" s="49" t="str">
        <f t="shared" si="8"/>
        <v/>
      </c>
    </row>
    <row r="50" spans="1:14" ht="18.95" customHeight="1" outlineLevel="1" x14ac:dyDescent="0.2">
      <c r="A50" s="49" t="str">
        <f>Súmula!M42</f>
        <v>R15</v>
      </c>
      <c r="B50" s="60" t="str">
        <f>IF(C50="","",Súmula!W42)</f>
        <v/>
      </c>
      <c r="C50" s="59" t="str">
        <f>IF(Súmula!N42="","",Súmula!N42)</f>
        <v/>
      </c>
      <c r="D50" s="49" t="str">
        <f t="shared" si="11"/>
        <v/>
      </c>
      <c r="E50" s="69" t="str">
        <f t="shared" si="7"/>
        <v/>
      </c>
      <c r="F50" s="49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49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49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49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49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49" t="str">
        <f t="shared" si="12"/>
        <v/>
      </c>
      <c r="L50" s="49"/>
      <c r="N50" s="49" t="str">
        <f t="shared" si="8"/>
        <v/>
      </c>
    </row>
    <row r="51" spans="1:14" ht="18.95" customHeight="1" x14ac:dyDescent="0.2">
      <c r="A51" s="79" t="s">
        <v>58</v>
      </c>
      <c r="B51" s="74"/>
      <c r="C51" s="75"/>
      <c r="D51" s="76">
        <f t="shared" ref="D51:K51" si="13">SUM(D31:D50)</f>
        <v>25</v>
      </c>
      <c r="E51" s="77">
        <f t="shared" si="13"/>
        <v>17</v>
      </c>
      <c r="F51" s="76">
        <f t="shared" si="13"/>
        <v>6</v>
      </c>
      <c r="G51" s="76">
        <f t="shared" si="13"/>
        <v>5</v>
      </c>
      <c r="H51" s="76">
        <f t="shared" si="13"/>
        <v>14</v>
      </c>
      <c r="I51" s="76">
        <f t="shared" si="13"/>
        <v>89</v>
      </c>
      <c r="J51" s="76">
        <f t="shared" si="13"/>
        <v>106</v>
      </c>
      <c r="K51" s="76">
        <f t="shared" si="13"/>
        <v>-17</v>
      </c>
      <c r="L51" s="76"/>
    </row>
    <row r="52" spans="1:14" ht="6" customHeight="1" x14ac:dyDescent="0.2"/>
    <row r="53" spans="1:14" ht="18" customHeight="1" x14ac:dyDescent="0.2">
      <c r="A53" s="50" t="s">
        <v>48</v>
      </c>
      <c r="B53" s="56"/>
      <c r="C53" s="52"/>
      <c r="D53" s="53"/>
      <c r="E53" s="53"/>
      <c r="F53" s="54"/>
      <c r="G53" s="46"/>
      <c r="H53" s="46"/>
      <c r="I53" s="50" t="s">
        <v>49</v>
      </c>
      <c r="J53" s="51"/>
      <c r="K53" s="70"/>
      <c r="L53" s="111"/>
    </row>
    <row r="54" spans="1:14" ht="6" customHeight="1" x14ac:dyDescent="0.2">
      <c r="A54" s="46"/>
      <c r="B54" s="57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1:14" ht="15" customHeight="1" x14ac:dyDescent="0.2">
      <c r="A55" s="46" t="s">
        <v>50</v>
      </c>
      <c r="B55" s="71" t="s">
        <v>56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spans="1:14" ht="15" customHeight="1" x14ac:dyDescent="0.2">
      <c r="A56" s="46"/>
      <c r="B56" s="78" t="s">
        <v>57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4" ht="15" customHeight="1" x14ac:dyDescent="0.2">
      <c r="A57" s="46"/>
      <c r="B57" s="58" t="s">
        <v>77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spans="1:14" ht="15" customHeight="1" x14ac:dyDescent="0.2">
      <c r="A58" s="46"/>
      <c r="B58" s="58" t="s">
        <v>91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spans="1:14" ht="15" customHeight="1" x14ac:dyDescent="0.2">
      <c r="A59" s="46"/>
      <c r="B59" s="58" t="s">
        <v>78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spans="1:14" ht="15" customHeight="1" x14ac:dyDescent="0.2">
      <c r="A60" s="46"/>
      <c r="B60" s="58" t="s">
        <v>79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1:14" ht="15" customHeight="1" x14ac:dyDescent="0.2">
      <c r="A61" s="46"/>
      <c r="B61" s="57"/>
      <c r="C61" s="46"/>
      <c r="D61" s="46"/>
      <c r="E61" s="46"/>
      <c r="F61" s="46"/>
      <c r="G61" s="46"/>
      <c r="H61" s="46"/>
      <c r="I61" s="46"/>
      <c r="J61" s="46"/>
      <c r="K61" s="46"/>
      <c r="L61" s="46"/>
    </row>
    <row r="62" spans="1:14" ht="15" customHeight="1" x14ac:dyDescent="0.2">
      <c r="A62" s="100" t="s">
        <v>73</v>
      </c>
      <c r="B62" s="44"/>
    </row>
    <row r="63" spans="1:14" ht="15" customHeight="1" x14ac:dyDescent="0.2">
      <c r="A63" s="142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CISPLATINA:33 - Leandrin 9/10,  Espel 9/10,  Celso Egas 5/10,  Demetrius 2/10,  Alexandre 8/10,  Zanella 0/0,  Julimho 0/0,  Bene 0/0                        </v>
      </c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</row>
    <row r="64" spans="1:14" ht="15" customHeight="1" x14ac:dyDescent="0.2">
      <c r="A64" s="142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</row>
    <row r="65" spans="1:12" ht="15" customHeight="1" x14ac:dyDescent="0.2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</row>
    <row r="66" spans="1:12" ht="15" customHeight="1" x14ac:dyDescent="0.2">
      <c r="A66" s="142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</row>
    <row r="67" spans="1:12" ht="15" customHeight="1" x14ac:dyDescent="0.2">
      <c r="A67" s="142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2004:17 - Sidney Alves 1/6,  Charleaux 2/8,  Walnir 3/8,  Basilio 2/10,  Marcelinho 5/10,  Novaes 0/2,  Pivato 4/4,  Felix 0/2                        </v>
      </c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</row>
    <row r="68" spans="1:12" ht="15" customHeight="1" x14ac:dyDescent="0.2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</row>
    <row r="69" spans="1:12" ht="15" customHeight="1" x14ac:dyDescent="0.2">
      <c r="A69" s="142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</row>
    <row r="70" spans="1:12" ht="15" customHeight="1" x14ac:dyDescent="0.2">
      <c r="A70" s="142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</row>
    <row r="71" spans="1:12" ht="15" customHeight="1" x14ac:dyDescent="0.2">
      <c r="B71" s="44"/>
    </row>
    <row r="72" spans="1:12" ht="15" customHeight="1" x14ac:dyDescent="0.2">
      <c r="B72" s="44"/>
    </row>
    <row r="73" spans="1:12" ht="15" customHeight="1" x14ac:dyDescent="0.2">
      <c r="B73" s="44"/>
    </row>
    <row r="74" spans="1:12" ht="15" customHeight="1" x14ac:dyDescent="0.2">
      <c r="B74" s="44"/>
    </row>
    <row r="75" spans="1:12" ht="15" customHeight="1" x14ac:dyDescent="0.2">
      <c r="B75" s="44"/>
    </row>
    <row r="76" spans="1:12" ht="15" customHeight="1" x14ac:dyDescent="0.2">
      <c r="B76" s="44"/>
    </row>
    <row r="77" spans="1:12" ht="15" customHeight="1" x14ac:dyDescent="0.2">
      <c r="B77" s="44"/>
    </row>
    <row r="78" spans="1:12" ht="15" customHeight="1" x14ac:dyDescent="0.2">
      <c r="B78" s="44"/>
    </row>
    <row r="79" spans="1:12" ht="15" customHeight="1" x14ac:dyDescent="0.2">
      <c r="B79" s="44"/>
    </row>
    <row r="80" spans="1:12" ht="15" customHeight="1" x14ac:dyDescent="0.2">
      <c r="B80" s="44"/>
    </row>
    <row r="81" spans="2:2" ht="15" customHeight="1" x14ac:dyDescent="0.2">
      <c r="B81" s="44"/>
    </row>
    <row r="82" spans="2:2" ht="15" customHeight="1" x14ac:dyDescent="0.2">
      <c r="B82" s="44"/>
    </row>
    <row r="83" spans="2:2" ht="15" customHeight="1" x14ac:dyDescent="0.2">
      <c r="B83" s="44"/>
    </row>
    <row r="84" spans="2:2" ht="15" customHeight="1" x14ac:dyDescent="0.2">
      <c r="B84" s="44"/>
    </row>
    <row r="85" spans="2:2" ht="15" customHeight="1" x14ac:dyDescent="0.2">
      <c r="B85" s="44"/>
    </row>
    <row r="86" spans="2:2" ht="15" customHeight="1" x14ac:dyDescent="0.2">
      <c r="B86" s="44"/>
    </row>
    <row r="87" spans="2:2" ht="15" customHeight="1" x14ac:dyDescent="0.2">
      <c r="B87" s="44"/>
    </row>
    <row r="88" spans="2:2" ht="15" customHeight="1" x14ac:dyDescent="0.2">
      <c r="B88" s="44"/>
    </row>
    <row r="89" spans="2:2" ht="15" customHeight="1" x14ac:dyDescent="0.2">
      <c r="B89" s="44"/>
    </row>
    <row r="90" spans="2:2" ht="15" customHeight="1" x14ac:dyDescent="0.2">
      <c r="B90" s="44"/>
    </row>
    <row r="91" spans="2:2" ht="15" customHeight="1" x14ac:dyDescent="0.2">
      <c r="B91" s="44"/>
    </row>
    <row r="92" spans="2:2" ht="15" customHeight="1" x14ac:dyDescent="0.2">
      <c r="B92" s="44"/>
    </row>
    <row r="93" spans="2:2" ht="15" customHeight="1" x14ac:dyDescent="0.2">
      <c r="B93" s="44"/>
    </row>
    <row r="94" spans="2:2" ht="15" customHeight="1" x14ac:dyDescent="0.2">
      <c r="B94" s="44"/>
    </row>
    <row r="95" spans="2:2" ht="15" customHeight="1" x14ac:dyDescent="0.2">
      <c r="B95" s="44"/>
    </row>
    <row r="96" spans="2:2" ht="15" customHeight="1" x14ac:dyDescent="0.2">
      <c r="B96" s="44"/>
    </row>
    <row r="97" spans="2:2" ht="15" customHeight="1" x14ac:dyDescent="0.2">
      <c r="B97" s="44"/>
    </row>
    <row r="98" spans="2:2" ht="15" customHeight="1" x14ac:dyDescent="0.2">
      <c r="B98" s="44"/>
    </row>
    <row r="99" spans="2:2" ht="15" customHeight="1" x14ac:dyDescent="0.2">
      <c r="B99" s="44"/>
    </row>
    <row r="100" spans="2:2" ht="15" customHeight="1" x14ac:dyDescent="0.2">
      <c r="B100" s="44"/>
    </row>
    <row r="101" spans="2:2" ht="15" customHeight="1" x14ac:dyDescent="0.2">
      <c r="B101" s="44"/>
    </row>
    <row r="102" spans="2:2" ht="15" customHeight="1" x14ac:dyDescent="0.2">
      <c r="B102" s="44"/>
    </row>
    <row r="103" spans="2:2" ht="15" customHeight="1" x14ac:dyDescent="0.2">
      <c r="B103" s="44"/>
    </row>
    <row r="104" spans="2:2" ht="15" customHeight="1" x14ac:dyDescent="0.2">
      <c r="B104" s="44"/>
    </row>
    <row r="105" spans="2:2" ht="15" customHeight="1" x14ac:dyDescent="0.2">
      <c r="B105" s="44"/>
    </row>
    <row r="106" spans="2:2" ht="15" customHeight="1" x14ac:dyDescent="0.2">
      <c r="B106" s="44"/>
    </row>
    <row r="107" spans="2:2" ht="15" customHeight="1" x14ac:dyDescent="0.2">
      <c r="B107" s="44"/>
    </row>
    <row r="108" spans="2:2" ht="15" customHeight="1" x14ac:dyDescent="0.2">
      <c r="B108" s="44"/>
    </row>
    <row r="109" spans="2:2" ht="15" customHeight="1" x14ac:dyDescent="0.2">
      <c r="B109" s="44"/>
    </row>
    <row r="110" spans="2:2" ht="15" customHeight="1" x14ac:dyDescent="0.2">
      <c r="B110" s="44"/>
    </row>
    <row r="111" spans="2:2" ht="15" customHeight="1" x14ac:dyDescent="0.2">
      <c r="B111" s="44"/>
    </row>
    <row r="112" spans="2:2" ht="15" customHeight="1" x14ac:dyDescent="0.2">
      <c r="B112" s="44"/>
    </row>
    <row r="113" spans="2:2" ht="15" customHeight="1" x14ac:dyDescent="0.2">
      <c r="B113" s="44"/>
    </row>
    <row r="114" spans="2:2" ht="15" customHeight="1" x14ac:dyDescent="0.2">
      <c r="B114" s="44"/>
    </row>
    <row r="115" spans="2:2" ht="15" customHeight="1" x14ac:dyDescent="0.2">
      <c r="B115" s="44"/>
    </row>
    <row r="116" spans="2:2" ht="15" customHeight="1" x14ac:dyDescent="0.2">
      <c r="B116" s="44"/>
    </row>
    <row r="117" spans="2:2" ht="15" customHeight="1" x14ac:dyDescent="0.2">
      <c r="B117" s="44"/>
    </row>
    <row r="118" spans="2:2" ht="15" customHeight="1" x14ac:dyDescent="0.2">
      <c r="B118" s="44"/>
    </row>
    <row r="119" spans="2:2" ht="15" customHeight="1" x14ac:dyDescent="0.2">
      <c r="B119" s="44"/>
    </row>
    <row r="120" spans="2:2" ht="15" customHeight="1" x14ac:dyDescent="0.2">
      <c r="B120" s="44"/>
    </row>
    <row r="121" spans="2:2" ht="15" customHeight="1" x14ac:dyDescent="0.2">
      <c r="B121" s="44"/>
    </row>
    <row r="122" spans="2:2" ht="15" customHeight="1" x14ac:dyDescent="0.2">
      <c r="B122" s="44"/>
    </row>
    <row r="123" spans="2:2" ht="15" customHeight="1" x14ac:dyDescent="0.2">
      <c r="B123" s="44"/>
    </row>
    <row r="124" spans="2:2" ht="15" customHeight="1" x14ac:dyDescent="0.2">
      <c r="B124" s="44"/>
    </row>
    <row r="125" spans="2:2" ht="15" customHeight="1" x14ac:dyDescent="0.2">
      <c r="B125" s="44"/>
    </row>
    <row r="126" spans="2:2" ht="15" customHeight="1" x14ac:dyDescent="0.2">
      <c r="B126" s="44"/>
    </row>
    <row r="127" spans="2:2" ht="15" customHeight="1" x14ac:dyDescent="0.2">
      <c r="B127" s="44"/>
    </row>
    <row r="128" spans="2:2" ht="15" customHeight="1" x14ac:dyDescent="0.2">
      <c r="B128" s="44"/>
    </row>
    <row r="129" spans="2:2" ht="15" customHeight="1" x14ac:dyDescent="0.2">
      <c r="B129" s="44"/>
    </row>
    <row r="130" spans="2:2" ht="15" customHeight="1" x14ac:dyDescent="0.2">
      <c r="B130" s="44"/>
    </row>
    <row r="131" spans="2:2" ht="15" customHeight="1" x14ac:dyDescent="0.2">
      <c r="B131" s="44"/>
    </row>
    <row r="132" spans="2:2" ht="15" customHeight="1" x14ac:dyDescent="0.2">
      <c r="B132" s="44"/>
    </row>
    <row r="133" spans="2:2" ht="15" customHeight="1" x14ac:dyDescent="0.2">
      <c r="B133" s="44"/>
    </row>
    <row r="134" spans="2:2" ht="15" customHeight="1" x14ac:dyDescent="0.2">
      <c r="B134" s="44"/>
    </row>
    <row r="135" spans="2:2" ht="15" customHeight="1" x14ac:dyDescent="0.2">
      <c r="B135" s="44"/>
    </row>
    <row r="136" spans="2:2" ht="15" customHeight="1" x14ac:dyDescent="0.2">
      <c r="B136" s="44"/>
    </row>
    <row r="137" spans="2:2" ht="15" customHeight="1" x14ac:dyDescent="0.2">
      <c r="B137" s="44"/>
    </row>
    <row r="138" spans="2:2" ht="15" customHeight="1" x14ac:dyDescent="0.2">
      <c r="B138" s="44"/>
    </row>
    <row r="139" spans="2:2" ht="15" customHeight="1" x14ac:dyDescent="0.2">
      <c r="B139" s="44"/>
    </row>
    <row r="140" spans="2:2" ht="15" customHeight="1" x14ac:dyDescent="0.2">
      <c r="B140" s="44"/>
    </row>
    <row r="141" spans="2:2" ht="15" customHeight="1" x14ac:dyDescent="0.2">
      <c r="B141" s="44"/>
    </row>
    <row r="142" spans="2:2" ht="15" customHeight="1" x14ac:dyDescent="0.2">
      <c r="B142" s="44"/>
    </row>
    <row r="143" spans="2:2" ht="15" customHeight="1" x14ac:dyDescent="0.2">
      <c r="B143" s="44"/>
    </row>
    <row r="144" spans="2:2" ht="15" customHeight="1" x14ac:dyDescent="0.2">
      <c r="B144" s="44"/>
    </row>
    <row r="145" spans="2:2" ht="15" customHeight="1" x14ac:dyDescent="0.2">
      <c r="B145" s="44"/>
    </row>
    <row r="146" spans="2:2" ht="15" customHeight="1" x14ac:dyDescent="0.2">
      <c r="B146" s="44"/>
    </row>
    <row r="147" spans="2:2" ht="15" customHeight="1" x14ac:dyDescent="0.2">
      <c r="B147" s="44"/>
    </row>
    <row r="148" spans="2:2" ht="15" customHeight="1" x14ac:dyDescent="0.2">
      <c r="B148" s="44"/>
    </row>
    <row r="149" spans="2:2" ht="15" customHeight="1" x14ac:dyDescent="0.2">
      <c r="B149" s="44"/>
    </row>
    <row r="150" spans="2:2" ht="15" customHeight="1" x14ac:dyDescent="0.2">
      <c r="B150" s="44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16384" width="4.7109375" style="8"/>
  </cols>
  <sheetData>
    <row r="1" spans="1:55" s="25" customFormat="1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43"/>
      <c r="AN1" s="143"/>
      <c r="AO1" s="143"/>
      <c r="AP1" s="19"/>
      <c r="AQ1" s="143"/>
      <c r="AR1" s="143"/>
      <c r="AS1" s="143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s="25" customFormat="1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s="25" customFormat="1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8"/>
      <c r="AU3" s="8"/>
      <c r="AV3" s="8"/>
      <c r="AW3" s="8"/>
      <c r="AX3" s="8"/>
      <c r="AY3" s="8"/>
      <c r="AZ3" s="8"/>
      <c r="BA3" s="8"/>
      <c r="BB3" s="8"/>
      <c r="BC3" s="8"/>
    </row>
    <row r="4" spans="1:55" s="25" customFormat="1" ht="16.5" customHeight="1" x14ac:dyDescent="0.2">
      <c r="A4" s="16"/>
      <c r="B4" s="6"/>
      <c r="C4" s="6"/>
      <c r="D4" s="6"/>
      <c r="E4" s="6"/>
      <c r="F4" s="6"/>
      <c r="G4" s="133"/>
      <c r="H4" s="135" t="s">
        <v>0</v>
      </c>
      <c r="I4" s="137"/>
      <c r="J4" s="16"/>
      <c r="K4" s="6"/>
      <c r="L4" s="6"/>
      <c r="M4" s="6"/>
      <c r="N4" s="6"/>
      <c r="O4" s="6"/>
      <c r="P4" s="133"/>
      <c r="Q4" s="135" t="s">
        <v>0</v>
      </c>
      <c r="R4" s="137"/>
      <c r="S4" s="16"/>
      <c r="T4" s="6"/>
      <c r="U4" s="6"/>
      <c r="V4" s="6"/>
      <c r="W4" s="6"/>
      <c r="X4" s="6"/>
      <c r="Y4" s="133"/>
      <c r="Z4" s="135" t="s">
        <v>0</v>
      </c>
      <c r="AA4" s="137"/>
      <c r="AB4" s="16"/>
      <c r="AC4" s="6"/>
      <c r="AD4" s="6"/>
      <c r="AE4" s="6"/>
      <c r="AF4" s="6"/>
      <c r="AG4" s="6"/>
      <c r="AH4" s="133"/>
      <c r="AI4" s="135" t="s">
        <v>0</v>
      </c>
      <c r="AJ4" s="137"/>
      <c r="AK4" s="16"/>
      <c r="AL4" s="6"/>
      <c r="AM4" s="6"/>
      <c r="AN4" s="6"/>
      <c r="AO4" s="6"/>
      <c r="AP4" s="6"/>
      <c r="AQ4" s="133"/>
      <c r="AR4" s="135" t="s">
        <v>0</v>
      </c>
      <c r="AS4" s="137"/>
      <c r="AT4" s="8"/>
      <c r="AU4" s="8"/>
      <c r="AV4" s="8"/>
      <c r="AW4" s="8"/>
      <c r="AX4" s="8"/>
      <c r="AY4" s="8"/>
      <c r="AZ4" s="8"/>
      <c r="BA4" s="8"/>
      <c r="BB4" s="8"/>
      <c r="BC4" s="8"/>
    </row>
    <row r="5" spans="1:55" s="25" customFormat="1" ht="12" customHeight="1" x14ac:dyDescent="0.2">
      <c r="A5" s="133"/>
      <c r="B5" s="135" t="s">
        <v>0</v>
      </c>
      <c r="C5" s="137"/>
      <c r="D5" s="5"/>
      <c r="E5" s="43" t="s">
        <v>2</v>
      </c>
      <c r="F5" s="5"/>
      <c r="G5" s="134"/>
      <c r="H5" s="136"/>
      <c r="I5" s="138"/>
      <c r="J5" s="133"/>
      <c r="K5" s="135" t="s">
        <v>0</v>
      </c>
      <c r="L5" s="137"/>
      <c r="M5" s="5"/>
      <c r="N5" s="43" t="s">
        <v>23</v>
      </c>
      <c r="O5" s="5"/>
      <c r="P5" s="134"/>
      <c r="Q5" s="136"/>
      <c r="R5" s="138"/>
      <c r="S5" s="133"/>
      <c r="T5" s="135" t="s">
        <v>0</v>
      </c>
      <c r="U5" s="137"/>
      <c r="V5" s="5"/>
      <c r="W5" s="43" t="s">
        <v>24</v>
      </c>
      <c r="X5" s="5"/>
      <c r="Y5" s="134"/>
      <c r="Z5" s="136"/>
      <c r="AA5" s="138"/>
      <c r="AB5" s="133"/>
      <c r="AC5" s="135" t="s">
        <v>0</v>
      </c>
      <c r="AD5" s="137"/>
      <c r="AE5" s="5"/>
      <c r="AF5" s="43" t="s">
        <v>25</v>
      </c>
      <c r="AG5" s="5"/>
      <c r="AH5" s="134"/>
      <c r="AI5" s="136"/>
      <c r="AJ5" s="138"/>
      <c r="AK5" s="133"/>
      <c r="AL5" s="135" t="s">
        <v>0</v>
      </c>
      <c r="AM5" s="137"/>
      <c r="AN5" s="5"/>
      <c r="AO5" s="43" t="s">
        <v>26</v>
      </c>
      <c r="AP5" s="5"/>
      <c r="AQ5" s="134"/>
      <c r="AR5" s="136"/>
      <c r="AS5" s="138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55" s="25" customFormat="1" ht="16.5" customHeight="1" x14ac:dyDescent="0.2">
      <c r="A6" s="134"/>
      <c r="B6" s="136"/>
      <c r="C6" s="138"/>
      <c r="D6" s="4"/>
      <c r="E6" s="4"/>
      <c r="F6" s="4"/>
      <c r="G6" s="4"/>
      <c r="H6" s="4"/>
      <c r="I6" s="17"/>
      <c r="J6" s="134"/>
      <c r="K6" s="136"/>
      <c r="L6" s="138"/>
      <c r="M6" s="4"/>
      <c r="N6" s="4"/>
      <c r="O6" s="4"/>
      <c r="P6" s="4"/>
      <c r="Q6" s="4"/>
      <c r="R6" s="17"/>
      <c r="S6" s="134"/>
      <c r="T6" s="136"/>
      <c r="U6" s="138"/>
      <c r="V6" s="4"/>
      <c r="W6" s="4"/>
      <c r="X6" s="4"/>
      <c r="Y6" s="4"/>
      <c r="Z6" s="4"/>
      <c r="AA6" s="17"/>
      <c r="AB6" s="134"/>
      <c r="AC6" s="136"/>
      <c r="AD6" s="138"/>
      <c r="AE6" s="4"/>
      <c r="AF6" s="4"/>
      <c r="AG6" s="4"/>
      <c r="AH6" s="4"/>
      <c r="AI6" s="4"/>
      <c r="AJ6" s="17"/>
      <c r="AK6" s="134"/>
      <c r="AL6" s="136"/>
      <c r="AM6" s="138"/>
      <c r="AN6" s="4"/>
      <c r="AO6" s="4"/>
      <c r="AP6" s="4"/>
      <c r="AQ6" s="4"/>
      <c r="AR6" s="4"/>
      <c r="AS6" s="17"/>
      <c r="AT6" s="8"/>
      <c r="AU6" s="8"/>
      <c r="AV6" s="8"/>
      <c r="AW6" s="8"/>
      <c r="AX6" s="8"/>
      <c r="AY6" s="8"/>
      <c r="AZ6" s="8"/>
      <c r="BA6" s="8"/>
      <c r="BB6" s="8"/>
      <c r="BC6" s="8"/>
    </row>
    <row r="7" spans="1:55" s="25" customFormat="1" ht="16.5" customHeight="1" x14ac:dyDescent="0.2">
      <c r="A7" s="9">
        <v>1</v>
      </c>
      <c r="B7" s="8" t="s">
        <v>0</v>
      </c>
      <c r="C7" s="10">
        <v>5</v>
      </c>
      <c r="D7" s="11"/>
      <c r="E7" s="11"/>
      <c r="F7" s="11"/>
      <c r="G7" s="11"/>
      <c r="H7" s="12" t="s">
        <v>1</v>
      </c>
      <c r="I7" s="13">
        <v>1</v>
      </c>
      <c r="J7" s="9">
        <v>1</v>
      </c>
      <c r="K7" s="8" t="s">
        <v>0</v>
      </c>
      <c r="L7" s="10">
        <v>1</v>
      </c>
      <c r="M7" s="11"/>
      <c r="N7" s="11"/>
      <c r="O7" s="11"/>
      <c r="P7" s="11"/>
      <c r="Q7" s="12" t="s">
        <v>1</v>
      </c>
      <c r="R7" s="13">
        <v>2</v>
      </c>
      <c r="S7" s="9">
        <v>1</v>
      </c>
      <c r="T7" s="8" t="s">
        <v>0</v>
      </c>
      <c r="U7" s="10">
        <v>2</v>
      </c>
      <c r="V7" s="11"/>
      <c r="W7" s="11"/>
      <c r="X7" s="11"/>
      <c r="Y7" s="11"/>
      <c r="Z7" s="12" t="s">
        <v>1</v>
      </c>
      <c r="AA7" s="13">
        <v>3</v>
      </c>
      <c r="AB7" s="9">
        <v>1</v>
      </c>
      <c r="AC7" s="8" t="s">
        <v>0</v>
      </c>
      <c r="AD7" s="10">
        <v>3</v>
      </c>
      <c r="AE7" s="11"/>
      <c r="AF7" s="11"/>
      <c r="AG7" s="11"/>
      <c r="AH7" s="11"/>
      <c r="AI7" s="12" t="s">
        <v>1</v>
      </c>
      <c r="AJ7" s="13">
        <v>4</v>
      </c>
      <c r="AK7" s="9">
        <v>1</v>
      </c>
      <c r="AL7" s="8" t="s">
        <v>0</v>
      </c>
      <c r="AM7" s="10">
        <v>4</v>
      </c>
      <c r="AN7" s="11"/>
      <c r="AO7" s="11"/>
      <c r="AP7" s="11"/>
      <c r="AQ7" s="11"/>
      <c r="AR7" s="12" t="s">
        <v>1</v>
      </c>
      <c r="AS7" s="13">
        <v>5</v>
      </c>
      <c r="AT7" s="8"/>
      <c r="AU7" s="8"/>
      <c r="AV7" s="8"/>
      <c r="AW7" s="8"/>
      <c r="AX7" s="8"/>
      <c r="AY7" s="8"/>
      <c r="AZ7" s="8"/>
      <c r="BA7" s="8"/>
      <c r="BB7" s="8"/>
      <c r="BC7" s="8"/>
    </row>
    <row r="8" spans="1:55" s="25" customFormat="1" ht="21" customHeight="1" x14ac:dyDescent="0.2">
      <c r="A8" s="36"/>
      <c r="B8" s="8"/>
      <c r="C8" s="8"/>
      <c r="D8" s="107"/>
      <c r="E8" s="30" t="s">
        <v>0</v>
      </c>
      <c r="F8" s="107"/>
      <c r="G8" s="8"/>
      <c r="H8" s="8"/>
      <c r="I8" s="37"/>
      <c r="J8" s="36"/>
      <c r="K8" s="8"/>
      <c r="L8" s="8"/>
      <c r="M8" s="107"/>
      <c r="N8" s="30" t="s">
        <v>0</v>
      </c>
      <c r="O8" s="107"/>
      <c r="P8" s="8"/>
      <c r="Q8" s="8"/>
      <c r="R8" s="37"/>
      <c r="S8" s="36"/>
      <c r="T8" s="8"/>
      <c r="U8" s="8"/>
      <c r="V8" s="107"/>
      <c r="W8" s="30" t="s">
        <v>0</v>
      </c>
      <c r="X8" s="107"/>
      <c r="Y8" s="8"/>
      <c r="Z8" s="8"/>
      <c r="AA8" s="37"/>
      <c r="AB8" s="36"/>
      <c r="AC8" s="8"/>
      <c r="AD8" s="8"/>
      <c r="AE8" s="107"/>
      <c r="AF8" s="30" t="s">
        <v>0</v>
      </c>
      <c r="AG8" s="107"/>
      <c r="AH8" s="8"/>
      <c r="AI8" s="8"/>
      <c r="AJ8" s="37"/>
      <c r="AK8" s="36"/>
      <c r="AL8" s="8"/>
      <c r="AM8" s="8"/>
      <c r="AN8" s="107"/>
      <c r="AO8" s="30" t="s">
        <v>0</v>
      </c>
      <c r="AP8" s="107"/>
      <c r="AQ8" s="8"/>
      <c r="AR8" s="8"/>
      <c r="AS8" s="37"/>
      <c r="AT8" s="8"/>
      <c r="AU8" s="8"/>
      <c r="AV8" s="8"/>
      <c r="AW8" s="8"/>
      <c r="AX8" s="8"/>
      <c r="AY8" s="8"/>
      <c r="AZ8" s="8"/>
      <c r="BA8" s="8"/>
      <c r="BB8" s="8"/>
      <c r="BC8" s="8"/>
    </row>
    <row r="9" spans="1:55" s="25" customFormat="1" ht="16.5" customHeight="1" x14ac:dyDescent="0.2">
      <c r="A9" s="108"/>
      <c r="B9" s="7"/>
      <c r="C9" s="7"/>
      <c r="D9" s="7"/>
      <c r="E9" s="7"/>
      <c r="F9" s="7"/>
      <c r="G9" s="7"/>
      <c r="H9" s="7"/>
      <c r="I9" s="109"/>
      <c r="J9" s="108"/>
      <c r="K9" s="7"/>
      <c r="L9" s="7"/>
      <c r="M9" s="7"/>
      <c r="N9" s="7"/>
      <c r="O9" s="7"/>
      <c r="P9" s="7"/>
      <c r="Q9" s="7"/>
      <c r="R9" s="109"/>
      <c r="S9" s="108"/>
      <c r="T9" s="7"/>
      <c r="U9" s="7"/>
      <c r="V9" s="7"/>
      <c r="W9" s="7"/>
      <c r="X9" s="7"/>
      <c r="Y9" s="7"/>
      <c r="Z9" s="7"/>
      <c r="AA9" s="109"/>
      <c r="AB9" s="108"/>
      <c r="AC9" s="7"/>
      <c r="AD9" s="7"/>
      <c r="AE9" s="7"/>
      <c r="AF9" s="7"/>
      <c r="AG9" s="7"/>
      <c r="AH9" s="7"/>
      <c r="AI9" s="7"/>
      <c r="AJ9" s="109"/>
      <c r="AK9" s="108"/>
      <c r="AL9" s="7"/>
      <c r="AM9" s="7"/>
      <c r="AN9" s="7"/>
      <c r="AO9" s="7"/>
      <c r="AP9" s="7"/>
      <c r="AQ9" s="7"/>
      <c r="AR9" s="7"/>
      <c r="AS9" s="109"/>
      <c r="AT9" s="8"/>
      <c r="AU9" s="8"/>
      <c r="AV9" s="8"/>
      <c r="AW9" s="8"/>
      <c r="AX9" s="8"/>
      <c r="AY9" s="8"/>
      <c r="AZ9" s="8"/>
      <c r="BA9" s="8"/>
      <c r="BB9" s="8"/>
      <c r="BC9" s="8"/>
    </row>
    <row r="10" spans="1:55" s="25" customFormat="1" ht="16.5" customHeight="1" x14ac:dyDescent="0.2">
      <c r="A10" s="9">
        <v>2</v>
      </c>
      <c r="B10" s="8" t="s">
        <v>0</v>
      </c>
      <c r="C10" s="10">
        <v>4</v>
      </c>
      <c r="D10" s="11"/>
      <c r="E10" s="11"/>
      <c r="F10" s="11"/>
      <c r="G10" s="11"/>
      <c r="H10" s="12" t="s">
        <v>1</v>
      </c>
      <c r="I10" s="13">
        <v>2</v>
      </c>
      <c r="J10" s="9">
        <v>2</v>
      </c>
      <c r="K10" s="8" t="s">
        <v>0</v>
      </c>
      <c r="L10" s="10">
        <v>5</v>
      </c>
      <c r="M10" s="11"/>
      <c r="N10" s="11"/>
      <c r="O10" s="11"/>
      <c r="P10" s="11"/>
      <c r="Q10" s="12" t="s">
        <v>1</v>
      </c>
      <c r="R10" s="13">
        <v>3</v>
      </c>
      <c r="S10" s="9">
        <v>2</v>
      </c>
      <c r="T10" s="8" t="s">
        <v>0</v>
      </c>
      <c r="U10" s="10"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v>2</v>
      </c>
      <c r="AC10" s="8" t="s">
        <v>0</v>
      </c>
      <c r="AD10" s="10"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v>2</v>
      </c>
      <c r="AL10" s="8" t="s">
        <v>0</v>
      </c>
      <c r="AM10" s="10">
        <v>3</v>
      </c>
      <c r="AN10" s="11"/>
      <c r="AO10" s="11"/>
      <c r="AP10" s="11"/>
      <c r="AQ10" s="11"/>
      <c r="AR10" s="12" t="s">
        <v>1</v>
      </c>
      <c r="AS10" s="13">
        <v>1</v>
      </c>
      <c r="AT10" s="8"/>
      <c r="AU10" s="8"/>
      <c r="AV10" s="8"/>
      <c r="AW10" s="8"/>
      <c r="AX10" s="8"/>
      <c r="AY10" s="8"/>
      <c r="AZ10" s="8"/>
      <c r="BA10" s="8"/>
      <c r="BB10" s="8"/>
      <c r="BC10" s="8"/>
    </row>
    <row r="11" spans="1:55" s="25" customFormat="1" ht="21" customHeight="1" x14ac:dyDescent="0.2">
      <c r="A11" s="36"/>
      <c r="B11" s="8"/>
      <c r="C11" s="8"/>
      <c r="D11" s="107"/>
      <c r="E11" s="30" t="s">
        <v>0</v>
      </c>
      <c r="F11" s="107"/>
      <c r="G11" s="8"/>
      <c r="H11" s="8"/>
      <c r="I11" s="37"/>
      <c r="J11" s="36"/>
      <c r="K11" s="8"/>
      <c r="L11" s="8"/>
      <c r="M11" s="107"/>
      <c r="N11" s="30" t="s">
        <v>0</v>
      </c>
      <c r="O11" s="107"/>
      <c r="P11" s="8"/>
      <c r="Q11" s="8"/>
      <c r="R11" s="37"/>
      <c r="S11" s="36"/>
      <c r="T11" s="8"/>
      <c r="U11" s="8"/>
      <c r="V11" s="107"/>
      <c r="W11" s="30" t="s">
        <v>0</v>
      </c>
      <c r="X11" s="107"/>
      <c r="Y11" s="8"/>
      <c r="Z11" s="8"/>
      <c r="AA11" s="37"/>
      <c r="AB11" s="36"/>
      <c r="AC11" s="8"/>
      <c r="AD11" s="8"/>
      <c r="AE11" s="107"/>
      <c r="AF11" s="30" t="s">
        <v>0</v>
      </c>
      <c r="AG11" s="107"/>
      <c r="AH11" s="8"/>
      <c r="AI11" s="8"/>
      <c r="AJ11" s="37"/>
      <c r="AK11" s="36"/>
      <c r="AL11" s="8"/>
      <c r="AM11" s="8"/>
      <c r="AN11" s="107"/>
      <c r="AO11" s="30" t="s">
        <v>0</v>
      </c>
      <c r="AP11" s="107"/>
      <c r="AQ11" s="8"/>
      <c r="AR11" s="8"/>
      <c r="AS11" s="37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1:55" s="25" customFormat="1" ht="16.5" customHeight="1" x14ac:dyDescent="0.2">
      <c r="A12" s="108"/>
      <c r="B12" s="7"/>
      <c r="C12" s="7"/>
      <c r="D12" s="7"/>
      <c r="E12" s="7"/>
      <c r="F12" s="7"/>
      <c r="G12" s="7"/>
      <c r="H12" s="7"/>
      <c r="I12" s="109"/>
      <c r="J12" s="108"/>
      <c r="K12" s="7"/>
      <c r="L12" s="7"/>
      <c r="M12" s="7"/>
      <c r="N12" s="7"/>
      <c r="O12" s="7"/>
      <c r="P12" s="7"/>
      <c r="Q12" s="7"/>
      <c r="R12" s="109"/>
      <c r="S12" s="108"/>
      <c r="T12" s="7"/>
      <c r="U12" s="7"/>
      <c r="V12" s="7"/>
      <c r="W12" s="7"/>
      <c r="X12" s="7"/>
      <c r="Y12" s="7"/>
      <c r="Z12" s="7"/>
      <c r="AA12" s="109"/>
      <c r="AB12" s="108"/>
      <c r="AC12" s="7"/>
      <c r="AD12" s="7"/>
      <c r="AE12" s="7"/>
      <c r="AF12" s="7"/>
      <c r="AG12" s="7"/>
      <c r="AH12" s="7"/>
      <c r="AI12" s="7"/>
      <c r="AJ12" s="109"/>
      <c r="AK12" s="108"/>
      <c r="AL12" s="7"/>
      <c r="AM12" s="7"/>
      <c r="AN12" s="7"/>
      <c r="AO12" s="7"/>
      <c r="AP12" s="7"/>
      <c r="AQ12" s="7"/>
      <c r="AR12" s="7"/>
      <c r="AS12" s="109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55" s="25" customFormat="1" ht="16.5" customHeight="1" x14ac:dyDescent="0.2">
      <c r="A13" s="9">
        <v>3</v>
      </c>
      <c r="B13" s="8" t="s">
        <v>0</v>
      </c>
      <c r="C13" s="10">
        <v>3</v>
      </c>
      <c r="D13" s="11"/>
      <c r="E13" s="11"/>
      <c r="F13" s="11"/>
      <c r="G13" s="11"/>
      <c r="H13" s="12" t="s">
        <v>1</v>
      </c>
      <c r="I13" s="13">
        <v>3</v>
      </c>
      <c r="J13" s="9">
        <v>3</v>
      </c>
      <c r="K13" s="8" t="s">
        <v>0</v>
      </c>
      <c r="L13" s="10">
        <v>4</v>
      </c>
      <c r="M13" s="11"/>
      <c r="N13" s="11"/>
      <c r="O13" s="11"/>
      <c r="P13" s="11"/>
      <c r="Q13" s="12" t="s">
        <v>1</v>
      </c>
      <c r="R13" s="13">
        <v>4</v>
      </c>
      <c r="S13" s="9">
        <v>3</v>
      </c>
      <c r="T13" s="8" t="s">
        <v>0</v>
      </c>
      <c r="U13" s="10"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v>3</v>
      </c>
      <c r="AC13" s="8" t="s">
        <v>0</v>
      </c>
      <c r="AD13" s="10"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v>3</v>
      </c>
      <c r="AL13" s="8" t="s">
        <v>0</v>
      </c>
      <c r="AM13" s="10">
        <v>2</v>
      </c>
      <c r="AN13" s="11"/>
      <c r="AO13" s="11"/>
      <c r="AP13" s="11"/>
      <c r="AQ13" s="11"/>
      <c r="AR13" s="12" t="s">
        <v>1</v>
      </c>
      <c r="AS13" s="13">
        <v>2</v>
      </c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5" s="25" customFormat="1" ht="21" customHeight="1" x14ac:dyDescent="0.2">
      <c r="A14" s="36"/>
      <c r="B14" s="8"/>
      <c r="C14" s="8"/>
      <c r="D14" s="107"/>
      <c r="E14" s="30" t="s">
        <v>0</v>
      </c>
      <c r="F14" s="107"/>
      <c r="G14" s="8"/>
      <c r="H14" s="8"/>
      <c r="I14" s="37"/>
      <c r="J14" s="36"/>
      <c r="K14" s="8"/>
      <c r="L14" s="8"/>
      <c r="M14" s="107"/>
      <c r="N14" s="30" t="s">
        <v>0</v>
      </c>
      <c r="O14" s="107"/>
      <c r="P14" s="8"/>
      <c r="Q14" s="8"/>
      <c r="R14" s="37"/>
      <c r="S14" s="36"/>
      <c r="T14" s="8"/>
      <c r="U14" s="8"/>
      <c r="V14" s="107"/>
      <c r="W14" s="30" t="s">
        <v>0</v>
      </c>
      <c r="X14" s="107"/>
      <c r="Y14" s="8"/>
      <c r="Z14" s="8"/>
      <c r="AA14" s="37"/>
      <c r="AB14" s="36"/>
      <c r="AC14" s="8"/>
      <c r="AD14" s="8"/>
      <c r="AE14" s="107"/>
      <c r="AF14" s="30" t="s">
        <v>0</v>
      </c>
      <c r="AG14" s="107"/>
      <c r="AH14" s="8"/>
      <c r="AI14" s="8"/>
      <c r="AJ14" s="37"/>
      <c r="AK14" s="36"/>
      <c r="AL14" s="8"/>
      <c r="AM14" s="8"/>
      <c r="AN14" s="107"/>
      <c r="AO14" s="30" t="s">
        <v>0</v>
      </c>
      <c r="AP14" s="107"/>
      <c r="AQ14" s="8"/>
      <c r="AR14" s="8"/>
      <c r="AS14" s="37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 s="25" customFormat="1" ht="16.5" customHeight="1" x14ac:dyDescent="0.2">
      <c r="A15" s="108"/>
      <c r="B15" s="7"/>
      <c r="C15" s="7"/>
      <c r="D15" s="7"/>
      <c r="E15" s="7"/>
      <c r="F15" s="7"/>
      <c r="G15" s="7"/>
      <c r="H15" s="7"/>
      <c r="I15" s="109"/>
      <c r="J15" s="108"/>
      <c r="K15" s="7"/>
      <c r="L15" s="7"/>
      <c r="M15" s="7"/>
      <c r="N15" s="7"/>
      <c r="O15" s="7"/>
      <c r="P15" s="7"/>
      <c r="Q15" s="7"/>
      <c r="R15" s="109"/>
      <c r="S15" s="108"/>
      <c r="T15" s="7"/>
      <c r="U15" s="7"/>
      <c r="V15" s="7"/>
      <c r="W15" s="7"/>
      <c r="X15" s="7"/>
      <c r="Y15" s="7"/>
      <c r="Z15" s="7"/>
      <c r="AA15" s="109"/>
      <c r="AB15" s="108"/>
      <c r="AC15" s="7"/>
      <c r="AD15" s="7"/>
      <c r="AE15" s="7"/>
      <c r="AF15" s="7"/>
      <c r="AG15" s="7"/>
      <c r="AH15" s="7"/>
      <c r="AI15" s="7"/>
      <c r="AJ15" s="109"/>
      <c r="AK15" s="108"/>
      <c r="AL15" s="7"/>
      <c r="AM15" s="7"/>
      <c r="AN15" s="7"/>
      <c r="AO15" s="7"/>
      <c r="AP15" s="7"/>
      <c r="AQ15" s="7"/>
      <c r="AR15" s="7"/>
      <c r="AS15" s="109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s="25" customFormat="1" ht="16.5" customHeight="1" x14ac:dyDescent="0.2">
      <c r="A16" s="9">
        <v>4</v>
      </c>
      <c r="B16" s="8" t="s">
        <v>0</v>
      </c>
      <c r="C16" s="10">
        <v>2</v>
      </c>
      <c r="D16" s="11"/>
      <c r="E16" s="11"/>
      <c r="F16" s="11"/>
      <c r="G16" s="11"/>
      <c r="H16" s="12" t="s">
        <v>1</v>
      </c>
      <c r="I16" s="13">
        <v>4</v>
      </c>
      <c r="J16" s="9">
        <v>4</v>
      </c>
      <c r="K16" s="8" t="s">
        <v>0</v>
      </c>
      <c r="L16" s="10">
        <v>3</v>
      </c>
      <c r="M16" s="11"/>
      <c r="N16" s="11"/>
      <c r="O16" s="11"/>
      <c r="P16" s="11"/>
      <c r="Q16" s="12" t="s">
        <v>1</v>
      </c>
      <c r="R16" s="13">
        <v>5</v>
      </c>
      <c r="S16" s="9">
        <v>4</v>
      </c>
      <c r="T16" s="8" t="s">
        <v>0</v>
      </c>
      <c r="U16" s="10"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v>4</v>
      </c>
      <c r="AC16" s="8" t="s">
        <v>0</v>
      </c>
      <c r="AD16" s="10"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v>4</v>
      </c>
      <c r="AL16" s="8" t="s">
        <v>0</v>
      </c>
      <c r="AM16" s="10">
        <v>1</v>
      </c>
      <c r="AN16" s="11"/>
      <c r="AO16" s="11"/>
      <c r="AP16" s="11"/>
      <c r="AQ16" s="11"/>
      <c r="AR16" s="12" t="s">
        <v>1</v>
      </c>
      <c r="AS16" s="13">
        <v>3</v>
      </c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25" customFormat="1" ht="21" customHeight="1" x14ac:dyDescent="0.2">
      <c r="A17" s="36"/>
      <c r="B17" s="8"/>
      <c r="C17" s="8"/>
      <c r="D17" s="107"/>
      <c r="E17" s="30" t="s">
        <v>0</v>
      </c>
      <c r="F17" s="107"/>
      <c r="G17" s="8"/>
      <c r="H17" s="8"/>
      <c r="I17" s="37"/>
      <c r="J17" s="36"/>
      <c r="K17" s="8"/>
      <c r="L17" s="8"/>
      <c r="M17" s="107"/>
      <c r="N17" s="30" t="s">
        <v>0</v>
      </c>
      <c r="O17" s="107"/>
      <c r="P17" s="8"/>
      <c r="Q17" s="8"/>
      <c r="R17" s="37"/>
      <c r="S17" s="36"/>
      <c r="T17" s="8"/>
      <c r="U17" s="8"/>
      <c r="V17" s="107"/>
      <c r="W17" s="30" t="s">
        <v>0</v>
      </c>
      <c r="X17" s="107"/>
      <c r="Y17" s="8"/>
      <c r="Z17" s="8"/>
      <c r="AA17" s="37"/>
      <c r="AB17" s="36"/>
      <c r="AC17" s="8"/>
      <c r="AD17" s="8"/>
      <c r="AE17" s="107"/>
      <c r="AF17" s="30" t="s">
        <v>0</v>
      </c>
      <c r="AG17" s="107"/>
      <c r="AH17" s="8"/>
      <c r="AI17" s="8"/>
      <c r="AJ17" s="37"/>
      <c r="AK17" s="36"/>
      <c r="AL17" s="8"/>
      <c r="AM17" s="8"/>
      <c r="AN17" s="107"/>
      <c r="AO17" s="30" t="s">
        <v>0</v>
      </c>
      <c r="AP17" s="107"/>
      <c r="AQ17" s="8"/>
      <c r="AR17" s="8"/>
      <c r="AS17" s="37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 s="25" customFormat="1" ht="16.5" customHeight="1" x14ac:dyDescent="0.2">
      <c r="A18" s="108"/>
      <c r="B18" s="7"/>
      <c r="C18" s="7"/>
      <c r="D18" s="7"/>
      <c r="E18" s="7"/>
      <c r="F18" s="7"/>
      <c r="G18" s="7"/>
      <c r="H18" s="7"/>
      <c r="I18" s="109"/>
      <c r="J18" s="108"/>
      <c r="K18" s="7"/>
      <c r="L18" s="7"/>
      <c r="M18" s="7"/>
      <c r="N18" s="7"/>
      <c r="O18" s="7"/>
      <c r="P18" s="7"/>
      <c r="Q18" s="7"/>
      <c r="R18" s="109"/>
      <c r="S18" s="108"/>
      <c r="T18" s="7"/>
      <c r="U18" s="7"/>
      <c r="V18" s="7"/>
      <c r="W18" s="7"/>
      <c r="X18" s="7"/>
      <c r="Y18" s="7"/>
      <c r="Z18" s="7"/>
      <c r="AA18" s="109"/>
      <c r="AB18" s="108"/>
      <c r="AC18" s="7"/>
      <c r="AD18" s="7"/>
      <c r="AE18" s="7"/>
      <c r="AF18" s="7"/>
      <c r="AG18" s="7"/>
      <c r="AH18" s="7"/>
      <c r="AI18" s="7"/>
      <c r="AJ18" s="109"/>
      <c r="AK18" s="108"/>
      <c r="AL18" s="7"/>
      <c r="AM18" s="7"/>
      <c r="AN18" s="7"/>
      <c r="AO18" s="7"/>
      <c r="AP18" s="7"/>
      <c r="AQ18" s="7"/>
      <c r="AR18" s="7"/>
      <c r="AS18" s="109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55" s="25" customFormat="1" ht="16.5" customHeight="1" x14ac:dyDescent="0.2">
      <c r="A19" s="9"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v>5</v>
      </c>
      <c r="K19" s="8" t="s">
        <v>0</v>
      </c>
      <c r="L19" s="10">
        <v>2</v>
      </c>
      <c r="M19" s="11"/>
      <c r="N19" s="11"/>
      <c r="O19" s="11"/>
      <c r="P19" s="11"/>
      <c r="Q19" s="12" t="s">
        <v>1</v>
      </c>
      <c r="R19" s="13">
        <v>1</v>
      </c>
      <c r="S19" s="9">
        <v>5</v>
      </c>
      <c r="T19" s="8" t="s">
        <v>0</v>
      </c>
      <c r="U19" s="10"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v>5</v>
      </c>
      <c r="AC19" s="8" t="s">
        <v>0</v>
      </c>
      <c r="AD19" s="10"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v>5</v>
      </c>
      <c r="AL19" s="8" t="s">
        <v>0</v>
      </c>
      <c r="AM19" s="10">
        <v>5</v>
      </c>
      <c r="AN19" s="11"/>
      <c r="AO19" s="11"/>
      <c r="AP19" s="11"/>
      <c r="AQ19" s="11"/>
      <c r="AR19" s="12" t="s">
        <v>1</v>
      </c>
      <c r="AS19" s="13">
        <v>4</v>
      </c>
      <c r="AT19" s="8"/>
      <c r="AU19" s="8"/>
      <c r="AV19" s="8"/>
      <c r="AW19" s="8"/>
      <c r="AX19" s="8"/>
      <c r="AY19" s="8"/>
      <c r="AZ19" s="8"/>
      <c r="BA19" s="8"/>
      <c r="BB19" s="8"/>
      <c r="BC19" s="8"/>
    </row>
    <row r="20" spans="1:55" s="25" customFormat="1" ht="21" customHeight="1" x14ac:dyDescent="0.2">
      <c r="A20" s="36"/>
      <c r="B20" s="8"/>
      <c r="C20" s="8"/>
      <c r="D20" s="107"/>
      <c r="E20" s="30" t="s">
        <v>0</v>
      </c>
      <c r="F20" s="107"/>
      <c r="G20" s="8"/>
      <c r="H20" s="8"/>
      <c r="I20" s="37"/>
      <c r="J20" s="36"/>
      <c r="K20" s="8"/>
      <c r="L20" s="8"/>
      <c r="M20" s="107"/>
      <c r="N20" s="30" t="s">
        <v>0</v>
      </c>
      <c r="O20" s="107"/>
      <c r="P20" s="8"/>
      <c r="Q20" s="8"/>
      <c r="R20" s="37"/>
      <c r="S20" s="36"/>
      <c r="T20" s="8"/>
      <c r="U20" s="8"/>
      <c r="V20" s="107"/>
      <c r="W20" s="30" t="s">
        <v>0</v>
      </c>
      <c r="X20" s="107"/>
      <c r="Y20" s="8"/>
      <c r="Z20" s="8"/>
      <c r="AA20" s="37"/>
      <c r="AB20" s="36"/>
      <c r="AC20" s="8"/>
      <c r="AD20" s="8"/>
      <c r="AE20" s="107"/>
      <c r="AF20" s="30" t="s">
        <v>0</v>
      </c>
      <c r="AG20" s="107"/>
      <c r="AH20" s="8"/>
      <c r="AI20" s="8"/>
      <c r="AJ20" s="37"/>
      <c r="AK20" s="36"/>
      <c r="AL20" s="8"/>
      <c r="AM20" s="8"/>
      <c r="AN20" s="107"/>
      <c r="AO20" s="30" t="s">
        <v>0</v>
      </c>
      <c r="AP20" s="107"/>
      <c r="AQ20" s="8"/>
      <c r="AR20" s="8"/>
      <c r="AS20" s="37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5" s="25" customFormat="1" ht="16.5" customHeight="1" x14ac:dyDescent="0.2">
      <c r="A21" s="108"/>
      <c r="B21" s="7"/>
      <c r="C21" s="7"/>
      <c r="D21" s="7"/>
      <c r="E21" s="7"/>
      <c r="F21" s="7"/>
      <c r="G21" s="7"/>
      <c r="H21" s="7"/>
      <c r="I21" s="109"/>
      <c r="J21" s="108"/>
      <c r="K21" s="7"/>
      <c r="L21" s="7"/>
      <c r="M21" s="7"/>
      <c r="N21" s="7"/>
      <c r="O21" s="7"/>
      <c r="P21" s="7"/>
      <c r="Q21" s="7"/>
      <c r="R21" s="109"/>
      <c r="S21" s="108"/>
      <c r="T21" s="7"/>
      <c r="U21" s="7"/>
      <c r="V21" s="7"/>
      <c r="W21" s="7"/>
      <c r="X21" s="7"/>
      <c r="Y21" s="7"/>
      <c r="Z21" s="7"/>
      <c r="AA21" s="109"/>
      <c r="AB21" s="108"/>
      <c r="AC21" s="7"/>
      <c r="AD21" s="7"/>
      <c r="AE21" s="7"/>
      <c r="AF21" s="7"/>
      <c r="AG21" s="7"/>
      <c r="AH21" s="7"/>
      <c r="AI21" s="7"/>
      <c r="AJ21" s="109"/>
      <c r="AK21" s="108"/>
      <c r="AL21" s="7"/>
      <c r="AM21" s="7"/>
      <c r="AN21" s="7"/>
      <c r="AO21" s="7"/>
      <c r="AP21" s="7"/>
      <c r="AQ21" s="7"/>
      <c r="AR21" s="7"/>
      <c r="AS21" s="109"/>
      <c r="AT21" s="8"/>
      <c r="AU21" s="8"/>
      <c r="AV21" s="8"/>
      <c r="AW21" s="8"/>
      <c r="AX21" s="8"/>
      <c r="AY21" s="8"/>
      <c r="AZ21" s="8"/>
      <c r="BA21" s="8"/>
      <c r="BB21" s="8"/>
      <c r="BC21" s="8"/>
    </row>
    <row r="22" spans="1:55" s="25" customFormat="1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D22" s="1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8"/>
      <c r="AU22" s="8"/>
      <c r="AV22" s="8"/>
      <c r="AW22" s="8"/>
      <c r="AX22" s="8"/>
      <c r="AY22" s="8"/>
      <c r="AZ22" s="8"/>
      <c r="BA22" s="8"/>
      <c r="BB22" s="8"/>
      <c r="BC22" s="8"/>
    </row>
    <row r="23" spans="1:55" s="25" customFormat="1" ht="21" customHeight="1" x14ac:dyDescent="0.25">
      <c r="A23" s="22">
        <v>1</v>
      </c>
      <c r="B23" s="144"/>
      <c r="C23" s="144"/>
      <c r="D23" s="144"/>
      <c r="E23" s="144"/>
      <c r="F23" s="144"/>
      <c r="G23" s="144"/>
      <c r="H23" s="144"/>
      <c r="I23" s="26" t="s">
        <v>8</v>
      </c>
      <c r="J23" s="24"/>
      <c r="K23" s="145"/>
      <c r="L23" s="146"/>
      <c r="M23" s="22">
        <v>1</v>
      </c>
      <c r="N23" s="144"/>
      <c r="O23" s="144"/>
      <c r="P23" s="144"/>
      <c r="Q23" s="144"/>
      <c r="R23" s="144"/>
      <c r="S23" s="144"/>
      <c r="T23" s="144"/>
      <c r="U23" s="26" t="s">
        <v>22</v>
      </c>
      <c r="V23" s="24"/>
      <c r="W23" s="145"/>
      <c r="X23" s="146"/>
      <c r="AE23" s="154" t="s">
        <v>76</v>
      </c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</row>
    <row r="24" spans="1:55" s="25" customFormat="1" ht="21" customHeight="1" x14ac:dyDescent="0.25">
      <c r="A24" s="22">
        <v>2</v>
      </c>
      <c r="B24" s="144"/>
      <c r="C24" s="144"/>
      <c r="D24" s="144"/>
      <c r="E24" s="144"/>
      <c r="F24" s="144"/>
      <c r="G24" s="144"/>
      <c r="H24" s="144"/>
      <c r="I24" s="26" t="s">
        <v>8</v>
      </c>
      <c r="J24" s="24"/>
      <c r="K24" s="145"/>
      <c r="L24" s="146"/>
      <c r="M24" s="22">
        <v>2</v>
      </c>
      <c r="N24" s="144"/>
      <c r="O24" s="144"/>
      <c r="P24" s="144"/>
      <c r="Q24" s="144"/>
      <c r="R24" s="144"/>
      <c r="S24" s="144"/>
      <c r="T24" s="144"/>
      <c r="U24" s="26" t="s">
        <v>22</v>
      </c>
      <c r="V24" s="24"/>
      <c r="W24" s="145"/>
      <c r="X24" s="146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</row>
    <row r="25" spans="1:55" s="25" customFormat="1" ht="21" customHeight="1" x14ac:dyDescent="0.25">
      <c r="A25" s="22">
        <v>3</v>
      </c>
      <c r="B25" s="144"/>
      <c r="C25" s="144"/>
      <c r="D25" s="144"/>
      <c r="E25" s="144"/>
      <c r="F25" s="144"/>
      <c r="G25" s="144"/>
      <c r="H25" s="144"/>
      <c r="I25" s="26" t="s">
        <v>8</v>
      </c>
      <c r="J25" s="24"/>
      <c r="K25" s="145"/>
      <c r="L25" s="146"/>
      <c r="M25" s="22">
        <v>3</v>
      </c>
      <c r="N25" s="144"/>
      <c r="O25" s="144"/>
      <c r="P25" s="144"/>
      <c r="Q25" s="144"/>
      <c r="R25" s="144"/>
      <c r="S25" s="144"/>
      <c r="T25" s="144"/>
      <c r="U25" s="26" t="s">
        <v>22</v>
      </c>
      <c r="V25" s="24"/>
      <c r="W25" s="145"/>
      <c r="X25" s="146"/>
      <c r="AA25" s="32" t="s">
        <v>21</v>
      </c>
    </row>
    <row r="26" spans="1:55" s="25" customFormat="1" ht="21" customHeight="1" x14ac:dyDescent="0.25">
      <c r="A26" s="22">
        <v>4</v>
      </c>
      <c r="B26" s="144"/>
      <c r="C26" s="144"/>
      <c r="D26" s="144"/>
      <c r="E26" s="144"/>
      <c r="F26" s="144"/>
      <c r="G26" s="144"/>
      <c r="H26" s="144"/>
      <c r="I26" s="26" t="s">
        <v>8</v>
      </c>
      <c r="J26" s="24"/>
      <c r="K26" s="145"/>
      <c r="L26" s="146"/>
      <c r="M26" s="22">
        <v>4</v>
      </c>
      <c r="N26" s="144"/>
      <c r="O26" s="144"/>
      <c r="P26" s="144"/>
      <c r="Q26" s="144"/>
      <c r="R26" s="144"/>
      <c r="S26" s="144"/>
      <c r="T26" s="144"/>
      <c r="U26" s="26" t="s">
        <v>22</v>
      </c>
      <c r="V26" s="24"/>
      <c r="W26" s="145"/>
      <c r="X26" s="146"/>
      <c r="AA26" s="148"/>
      <c r="AB26" s="149"/>
      <c r="AC26" s="149"/>
      <c r="AD26" s="149"/>
      <c r="AE26" s="149"/>
      <c r="AF26" s="149"/>
      <c r="AG26" s="150"/>
      <c r="AH26" s="131"/>
      <c r="AI26" s="127"/>
      <c r="AJ26" s="147" t="s">
        <v>3</v>
      </c>
      <c r="AK26" s="131"/>
      <c r="AL26" s="127"/>
      <c r="AM26" s="148"/>
      <c r="AN26" s="149"/>
      <c r="AO26" s="149"/>
      <c r="AP26" s="149"/>
      <c r="AQ26" s="149"/>
      <c r="AR26" s="149"/>
      <c r="AS26" s="150"/>
    </row>
    <row r="27" spans="1:55" s="25" customFormat="1" ht="21" customHeight="1" x14ac:dyDescent="0.25">
      <c r="A27" s="22">
        <v>5</v>
      </c>
      <c r="B27" s="144"/>
      <c r="C27" s="144"/>
      <c r="D27" s="144"/>
      <c r="E27" s="144"/>
      <c r="F27" s="144"/>
      <c r="G27" s="144"/>
      <c r="H27" s="144"/>
      <c r="I27" s="26" t="s">
        <v>8</v>
      </c>
      <c r="J27" s="24"/>
      <c r="K27" s="145"/>
      <c r="L27" s="146"/>
      <c r="M27" s="22">
        <v>5</v>
      </c>
      <c r="N27" s="144"/>
      <c r="O27" s="144"/>
      <c r="P27" s="144"/>
      <c r="Q27" s="144"/>
      <c r="R27" s="144"/>
      <c r="S27" s="144"/>
      <c r="T27" s="144"/>
      <c r="U27" s="26" t="s">
        <v>22</v>
      </c>
      <c r="V27" s="24"/>
      <c r="W27" s="145"/>
      <c r="X27" s="146"/>
      <c r="Y27" s="29"/>
      <c r="Z27" s="29"/>
      <c r="AA27" s="151"/>
      <c r="AB27" s="152"/>
      <c r="AC27" s="152"/>
      <c r="AD27" s="152"/>
      <c r="AE27" s="152"/>
      <c r="AF27" s="152"/>
      <c r="AG27" s="153"/>
      <c r="AH27" s="132"/>
      <c r="AI27" s="129"/>
      <c r="AJ27" s="147"/>
      <c r="AK27" s="132"/>
      <c r="AL27" s="129"/>
      <c r="AM27" s="151"/>
      <c r="AN27" s="152"/>
      <c r="AO27" s="152"/>
      <c r="AP27" s="152"/>
      <c r="AQ27" s="152"/>
      <c r="AR27" s="152"/>
      <c r="AS27" s="153"/>
    </row>
    <row r="28" spans="1:55" s="25" customFormat="1" ht="21" customHeight="1" x14ac:dyDescent="0.25">
      <c r="A28" s="22" t="s">
        <v>9</v>
      </c>
      <c r="B28" s="144"/>
      <c r="C28" s="144"/>
      <c r="D28" s="144"/>
      <c r="E28" s="144"/>
      <c r="F28" s="144"/>
      <c r="G28" s="144"/>
      <c r="H28" s="144"/>
      <c r="I28" s="26" t="s">
        <v>8</v>
      </c>
      <c r="J28" s="24"/>
      <c r="K28" s="145"/>
      <c r="L28" s="146"/>
      <c r="M28" s="22" t="s">
        <v>9</v>
      </c>
      <c r="N28" s="144"/>
      <c r="O28" s="144"/>
      <c r="P28" s="144"/>
      <c r="Q28" s="144"/>
      <c r="R28" s="144"/>
      <c r="S28" s="144"/>
      <c r="T28" s="144"/>
      <c r="U28" s="26" t="s">
        <v>22</v>
      </c>
      <c r="V28" s="24"/>
      <c r="W28" s="145"/>
      <c r="X28" s="146"/>
      <c r="Y28" s="29"/>
      <c r="Z28" s="29"/>
      <c r="AA28" s="29"/>
      <c r="AB28" s="29"/>
    </row>
    <row r="29" spans="1:55" s="25" customFormat="1" ht="21" customHeight="1" x14ac:dyDescent="0.25">
      <c r="A29" s="22" t="s">
        <v>10</v>
      </c>
      <c r="B29" s="144"/>
      <c r="C29" s="144"/>
      <c r="D29" s="144"/>
      <c r="E29" s="144"/>
      <c r="F29" s="144"/>
      <c r="G29" s="144"/>
      <c r="H29" s="144"/>
      <c r="I29" s="26" t="s">
        <v>8</v>
      </c>
      <c r="J29" s="24"/>
      <c r="K29" s="145"/>
      <c r="L29" s="146"/>
      <c r="M29" s="22" t="s">
        <v>10</v>
      </c>
      <c r="N29" s="144"/>
      <c r="O29" s="144"/>
      <c r="P29" s="144"/>
      <c r="Q29" s="144"/>
      <c r="R29" s="144"/>
      <c r="S29" s="144"/>
      <c r="T29" s="144"/>
      <c r="U29" s="26" t="s">
        <v>22</v>
      </c>
      <c r="V29" s="24"/>
      <c r="W29" s="145"/>
      <c r="X29" s="146"/>
      <c r="Y29" s="29"/>
      <c r="Z29" s="29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55" s="25" customFormat="1" ht="21" customHeight="1" x14ac:dyDescent="0.25">
      <c r="A30" s="22" t="s">
        <v>11</v>
      </c>
      <c r="B30" s="144"/>
      <c r="C30" s="144"/>
      <c r="D30" s="144"/>
      <c r="E30" s="144"/>
      <c r="F30" s="144"/>
      <c r="G30" s="144"/>
      <c r="H30" s="144"/>
      <c r="I30" s="26" t="s">
        <v>8</v>
      </c>
      <c r="J30" s="24"/>
      <c r="K30" s="145"/>
      <c r="L30" s="146"/>
      <c r="M30" s="22" t="s">
        <v>11</v>
      </c>
      <c r="N30" s="144"/>
      <c r="O30" s="144"/>
      <c r="P30" s="144"/>
      <c r="Q30" s="144"/>
      <c r="R30" s="144"/>
      <c r="S30" s="144"/>
      <c r="T30" s="144"/>
      <c r="U30" s="26" t="s">
        <v>22</v>
      </c>
      <c r="V30" s="24"/>
      <c r="W30" s="145"/>
      <c r="X30" s="146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55" s="25" customFormat="1" ht="21" customHeight="1" x14ac:dyDescent="0.25">
      <c r="A31" s="22" t="s">
        <v>12</v>
      </c>
      <c r="B31" s="144"/>
      <c r="C31" s="144"/>
      <c r="D31" s="144"/>
      <c r="E31" s="144"/>
      <c r="F31" s="144"/>
      <c r="G31" s="144"/>
      <c r="H31" s="144"/>
      <c r="I31" s="26" t="s">
        <v>8</v>
      </c>
      <c r="J31" s="24"/>
      <c r="K31" s="145"/>
      <c r="L31" s="146"/>
      <c r="M31" s="22" t="s">
        <v>12</v>
      </c>
      <c r="N31" s="144"/>
      <c r="O31" s="144"/>
      <c r="P31" s="144"/>
      <c r="Q31" s="144"/>
      <c r="R31" s="144"/>
      <c r="S31" s="144"/>
      <c r="T31" s="144"/>
      <c r="U31" s="26" t="s">
        <v>22</v>
      </c>
      <c r="V31" s="24"/>
      <c r="W31" s="145"/>
      <c r="X31" s="146"/>
      <c r="Y31" s="29"/>
      <c r="Z31" s="29"/>
      <c r="AA31" s="29"/>
      <c r="AB31" s="29"/>
      <c r="AG31" s="110"/>
      <c r="AH31" s="110"/>
      <c r="AI31" s="110"/>
      <c r="AJ31" s="110"/>
      <c r="AK31" s="110"/>
      <c r="AL31" s="110"/>
      <c r="AM31" s="110"/>
      <c r="AN31" s="110"/>
    </row>
    <row r="32" spans="1:55" s="25" customFormat="1" ht="21" customHeight="1" x14ac:dyDescent="0.25">
      <c r="A32" s="22" t="s">
        <v>13</v>
      </c>
      <c r="B32" s="144"/>
      <c r="C32" s="144"/>
      <c r="D32" s="144"/>
      <c r="E32" s="144"/>
      <c r="F32" s="144"/>
      <c r="G32" s="144"/>
      <c r="H32" s="144"/>
      <c r="I32" s="26" t="s">
        <v>8</v>
      </c>
      <c r="J32" s="24"/>
      <c r="K32" s="145"/>
      <c r="L32" s="146"/>
      <c r="M32" s="22" t="s">
        <v>13</v>
      </c>
      <c r="N32" s="144"/>
      <c r="O32" s="144"/>
      <c r="P32" s="144"/>
      <c r="Q32" s="144"/>
      <c r="R32" s="144"/>
      <c r="S32" s="144"/>
      <c r="T32" s="144"/>
      <c r="U32" s="26" t="s">
        <v>22</v>
      </c>
      <c r="V32" s="24"/>
      <c r="W32" s="145"/>
      <c r="X32" s="146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21:45" x14ac:dyDescent="0.2"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</mergeCells>
  <dataValidations count="1">
    <dataValidation type="list" allowBlank="1" showInputMessage="1" showErrorMessage="1" errorTitle="FPFM - Súmula" error="Digite uma das opções a seguir:_x000a_A1, A2, B, M, J" sqref="AM1:AO1" xr:uid="{00000000-0002-0000-0300-000000000000}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botaocispla@outlook.com</cp:lastModifiedBy>
  <cp:lastPrinted>2012-12-31T14:26:20Z</cp:lastPrinted>
  <dcterms:created xsi:type="dcterms:W3CDTF">2011-02-06T02:23:49Z</dcterms:created>
  <dcterms:modified xsi:type="dcterms:W3CDTF">2024-08-31T21:02:56Z</dcterms:modified>
</cp:coreProperties>
</file>